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15300" windowHeight="11655" activeTab="0"/>
  </bookViews>
  <sheets>
    <sheet name="Расчеты" sheetId="1" r:id="rId1"/>
    <sheet name="Схема" sheetId="2" r:id="rId2"/>
    <sheet name="Графики" sheetId="3" r:id="rId3"/>
  </sheets>
  <definedNames/>
  <calcPr fullCalcOnLoad="1"/>
</workbook>
</file>

<file path=xl/sharedStrings.xml><?xml version="1.0" encoding="utf-8"?>
<sst xmlns="http://schemas.openxmlformats.org/spreadsheetml/2006/main" count="126" uniqueCount="60">
  <si>
    <t>Исходные данные:</t>
  </si>
  <si>
    <t>A0=</t>
  </si>
  <si>
    <t>A1=</t>
  </si>
  <si>
    <t>A2=</t>
  </si>
  <si>
    <t>t0=</t>
  </si>
  <si>
    <t>∆t=</t>
  </si>
  <si>
    <t>t=</t>
  </si>
  <si>
    <t>Y=</t>
  </si>
  <si>
    <t>Ux=</t>
  </si>
  <si>
    <t>Uy=</t>
  </si>
  <si>
    <t>|r|=</t>
  </si>
  <si>
    <t>Xt=</t>
  </si>
  <si>
    <t>Xtt=</t>
  </si>
  <si>
    <t>Yt=</t>
  </si>
  <si>
    <t>Ytt=</t>
  </si>
  <si>
    <t>|v|=</t>
  </si>
  <si>
    <t>|W|=</t>
  </si>
  <si>
    <t>at=</t>
  </si>
  <si>
    <t>an=</t>
  </si>
  <si>
    <t>ρ=</t>
  </si>
  <si>
    <t>t1=</t>
  </si>
  <si>
    <t>t2=</t>
  </si>
  <si>
    <t>a2=</t>
  </si>
  <si>
    <t>b2=</t>
  </si>
  <si>
    <t>R2б=</t>
  </si>
  <si>
    <t>r2а=</t>
  </si>
  <si>
    <t>k1=</t>
  </si>
  <si>
    <t>k2=</t>
  </si>
  <si>
    <t>r3=</t>
  </si>
  <si>
    <t>S=</t>
  </si>
  <si>
    <t>St=</t>
  </si>
  <si>
    <t>Stt=</t>
  </si>
  <si>
    <t>dFi=</t>
  </si>
  <si>
    <t>Fi=</t>
  </si>
  <si>
    <t>Fitt=</t>
  </si>
  <si>
    <t>Fit=</t>
  </si>
  <si>
    <t>Fi0=</t>
  </si>
  <si>
    <t>ksi=</t>
  </si>
  <si>
    <t>ksit=</t>
  </si>
  <si>
    <t>ksitt=</t>
  </si>
  <si>
    <t>ATT 1</t>
  </si>
  <si>
    <t>ATT 2a</t>
  </si>
  <si>
    <t>X=</t>
  </si>
  <si>
    <t>ATT 2б</t>
  </si>
  <si>
    <t>a3=</t>
  </si>
  <si>
    <t>b3=</t>
  </si>
  <si>
    <t>ATT 3</t>
  </si>
  <si>
    <t>Точки на телах</t>
  </si>
  <si>
    <t>x0=</t>
  </si>
  <si>
    <t>y0=</t>
  </si>
  <si>
    <t>α2a=</t>
  </si>
  <si>
    <t>β2a=</t>
  </si>
  <si>
    <t>α2б=</t>
  </si>
  <si>
    <t>α3=</t>
  </si>
  <si>
    <t>β2б=</t>
  </si>
  <si>
    <t>β3=</t>
  </si>
  <si>
    <t>Тело №1</t>
  </si>
  <si>
    <t>Тело №2а</t>
  </si>
  <si>
    <t>Тело №2б</t>
  </si>
  <si>
    <t>Тело №3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</si>
</sst>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8"/>
      <name val="Arial Cyr"/>
      <family val="0"/>
    </font>
    <font>
      <b/>
      <sz val="10"/>
      <name val="Batang"/>
      <family val="1"/>
    </font>
    <font>
      <b/>
      <sz val="14"/>
      <name val="Arial Cyr"/>
      <family val="0"/>
    </font>
    <font>
      <sz val="11"/>
      <name val="Arial Cyr"/>
      <family val="0"/>
    </font>
    <font>
      <b/>
      <sz val="12"/>
      <color indexed="8"/>
      <name val="Batang"/>
      <family val="1"/>
    </font>
    <font>
      <b/>
      <sz val="12"/>
      <color indexed="16"/>
      <name val="Batang"/>
      <family val="1"/>
    </font>
    <font>
      <b/>
      <sz val="12"/>
      <color indexed="53"/>
      <name val="Batang"/>
      <family val="1"/>
    </font>
    <font>
      <b/>
      <sz val="10.25"/>
      <color indexed="52"/>
      <name val="Batang"/>
      <family val="1"/>
    </font>
    <font>
      <sz val="5.75"/>
      <name val="Arial Cyr"/>
      <family val="0"/>
    </font>
    <font>
      <sz val="8.75"/>
      <name val="Arial Cyr"/>
      <family val="0"/>
    </font>
    <font>
      <sz val="5.25"/>
      <name val="Arial Cyr"/>
      <family val="0"/>
    </font>
    <font>
      <sz val="5"/>
      <name val="Arial Cyr"/>
      <family val="0"/>
    </font>
    <font>
      <b/>
      <sz val="8.25"/>
      <color indexed="52"/>
      <name val="Batang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2" borderId="0" xfId="0" applyNumberFormat="1" applyFill="1" applyAlignment="1">
      <alignment/>
    </xf>
    <xf numFmtId="2" fontId="2" fillId="2" borderId="0" xfId="0" applyNumberFormat="1" applyFont="1" applyFill="1" applyAlignment="1">
      <alignment/>
    </xf>
    <xf numFmtId="2" fontId="0" fillId="2" borderId="1" xfId="0" applyNumberFormat="1" applyFill="1" applyBorder="1" applyAlignment="1">
      <alignment/>
    </xf>
    <xf numFmtId="2" fontId="0" fillId="2" borderId="2" xfId="0" applyNumberFormat="1" applyFill="1" applyBorder="1" applyAlignment="1">
      <alignment/>
    </xf>
    <xf numFmtId="2" fontId="2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2" fillId="0" borderId="3" xfId="0" applyNumberFormat="1" applyFont="1" applyBorder="1" applyAlignment="1">
      <alignment/>
    </xf>
    <xf numFmtId="2" fontId="2" fillId="0" borderId="4" xfId="0" applyNumberFormat="1" applyFont="1" applyFill="1" applyBorder="1" applyAlignment="1">
      <alignment/>
    </xf>
    <xf numFmtId="2" fontId="2" fillId="0" borderId="3" xfId="0" applyNumberFormat="1" applyFont="1" applyFill="1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5" xfId="0" applyNumberFormat="1" applyFont="1" applyFill="1" applyBorder="1" applyAlignment="1">
      <alignment/>
    </xf>
    <xf numFmtId="2" fontId="2" fillId="0" borderId="6" xfId="0" applyNumberFormat="1" applyFont="1" applyFill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1" fontId="0" fillId="3" borderId="9" xfId="0" applyNumberFormat="1" applyFill="1" applyBorder="1" applyAlignment="1">
      <alignment/>
    </xf>
    <xf numFmtId="1" fontId="0" fillId="3" borderId="9" xfId="0" applyNumberFormat="1" applyFill="1" applyBorder="1" applyAlignment="1">
      <alignment/>
    </xf>
    <xf numFmtId="1" fontId="0" fillId="4" borderId="9" xfId="0" applyNumberFormat="1" applyFill="1" applyBorder="1" applyAlignment="1">
      <alignment/>
    </xf>
    <xf numFmtId="1" fontId="0" fillId="3" borderId="2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3" borderId="2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/>
    </xf>
    <xf numFmtId="0" fontId="5" fillId="0" borderId="0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" fontId="2" fillId="2" borderId="1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6600"/>
                </a:solidFill>
              </a:rPr>
              <a:t>Траектория движения</a:t>
            </a:r>
          </a:p>
        </c:rich>
      </c:tx>
      <c:layout>
        <c:manualLayout>
          <c:xMode val="factor"/>
          <c:yMode val="factor"/>
          <c:x val="-0.006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7275"/>
          <c:w val="0.85775"/>
          <c:h val="0.80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Графики!$A$3</c:f>
              <c:strCache>
                <c:ptCount val="1"/>
                <c:pt idx="0">
                  <c:v>Y=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Графики!$B$2:$Z$2</c:f>
              <c:numCache/>
            </c:numRef>
          </c:xVal>
          <c:yVal>
            <c:numRef>
              <c:f>Графики!$B$3:$Z$3</c:f>
              <c:numCache/>
            </c:numRef>
          </c:yVal>
          <c:smooth val="1"/>
        </c:ser>
        <c:axId val="36209420"/>
        <c:axId val="57449325"/>
      </c:scatterChart>
      <c:valAx>
        <c:axId val="36209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49325"/>
        <c:crosses val="autoZero"/>
        <c:crossBetween val="midCat"/>
        <c:dispUnits/>
      </c:valAx>
      <c:valAx>
        <c:axId val="57449325"/>
        <c:scaling>
          <c:orientation val="minMax"/>
          <c:max val="0.5"/>
          <c:min val="-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09420"/>
        <c:crosses val="autoZero"/>
        <c:crossBetween val="midCat"/>
        <c:dispUnits/>
      </c:valAx>
      <c:spPr>
        <a:gradFill rotWithShape="1">
          <a:gsLst>
            <a:gs pos="0">
              <a:srgbClr val="C0C0C0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FF9900"/>
                </a:solidFill>
              </a:rPr>
              <a:t>Траектория движения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88"/>
          <c:w val="0.87575"/>
          <c:h val="0.89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Графики!$A$104</c:f>
              <c:strCache>
                <c:ptCount val="1"/>
                <c:pt idx="0">
                  <c:v>Y=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Графики!$B$103:$Z$103</c:f>
              <c:numCache/>
            </c:numRef>
          </c:xVal>
          <c:yVal>
            <c:numRef>
              <c:f>Графики!$B$104:$Z$104</c:f>
              <c:numCache/>
            </c:numRef>
          </c:yVal>
          <c:smooth val="1"/>
        </c:ser>
        <c:axId val="61636006"/>
        <c:axId val="17853143"/>
      </c:scatterChart>
      <c:valAx>
        <c:axId val="61636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53143"/>
        <c:crosses val="autoZero"/>
        <c:crossBetween val="midCat"/>
        <c:dispUnits/>
      </c:valAx>
      <c:valAx>
        <c:axId val="17853143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36006"/>
        <c:crosses val="autoZero"/>
        <c:crossBetween val="midCat"/>
        <c:dispUnits/>
      </c:valAx>
      <c:spPr>
        <a:gradFill rotWithShape="1">
          <a:gsLst>
            <a:gs pos="0">
              <a:srgbClr val="C0C0C0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Графики!$A$103</c:f>
              <c:strCache>
                <c:ptCount val="1"/>
                <c:pt idx="0">
                  <c:v>X=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Графики!$B$103:$Z$103</c:f>
              <c:numCache/>
            </c:numRef>
          </c:val>
          <c:smooth val="0"/>
        </c:ser>
        <c:ser>
          <c:idx val="1"/>
          <c:order val="1"/>
          <c:tx>
            <c:strRef>
              <c:f>Графики!$A$105</c:f>
              <c:strCache>
                <c:ptCount val="1"/>
                <c:pt idx="0">
                  <c:v>Xt=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Графики!$B$105:$Z$105</c:f>
              <c:numCache/>
            </c:numRef>
          </c:val>
          <c:smooth val="0"/>
        </c:ser>
        <c:ser>
          <c:idx val="2"/>
          <c:order val="2"/>
          <c:tx>
            <c:strRef>
              <c:f>Графики!$A$106</c:f>
              <c:strCache>
                <c:ptCount val="1"/>
                <c:pt idx="0">
                  <c:v>Xtt=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Графики!$B$106:$Z$106</c:f>
              <c:numCache/>
            </c:numRef>
          </c:val>
          <c:smooth val="0"/>
        </c:ser>
        <c:marker val="1"/>
        <c:axId val="26460560"/>
        <c:axId val="36818449"/>
      </c:lineChart>
      <c:catAx>
        <c:axId val="26460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18449"/>
        <c:crosses val="autoZero"/>
        <c:auto val="1"/>
        <c:lblOffset val="100"/>
        <c:noMultiLvlLbl val="0"/>
      </c:catAx>
      <c:valAx>
        <c:axId val="368184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6056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Графики!$A$104</c:f>
              <c:strCache>
                <c:ptCount val="1"/>
                <c:pt idx="0">
                  <c:v>Y=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Графики!$B$104:$Z$104</c:f>
              <c:numCache/>
            </c:numRef>
          </c:val>
          <c:smooth val="0"/>
        </c:ser>
        <c:ser>
          <c:idx val="1"/>
          <c:order val="1"/>
          <c:tx>
            <c:strRef>
              <c:f>Графики!$A$107</c:f>
              <c:strCache>
                <c:ptCount val="1"/>
                <c:pt idx="0">
                  <c:v>Yt=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Графики!$B$107:$Z$107</c:f>
              <c:numCache/>
            </c:numRef>
          </c:val>
          <c:smooth val="0"/>
        </c:ser>
        <c:ser>
          <c:idx val="2"/>
          <c:order val="2"/>
          <c:tx>
            <c:strRef>
              <c:f>Графики!$A$108</c:f>
              <c:strCache>
                <c:ptCount val="1"/>
                <c:pt idx="0">
                  <c:v>Ytt=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Графики!$B$108:$Z$108</c:f>
              <c:numCache/>
            </c:numRef>
          </c:val>
          <c:smooth val="0"/>
        </c:ser>
        <c:marker val="1"/>
        <c:axId val="62930586"/>
        <c:axId val="29504363"/>
      </c:lineChart>
      <c:catAx>
        <c:axId val="62930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04363"/>
        <c:crosses val="autoZero"/>
        <c:auto val="1"/>
        <c:lblOffset val="100"/>
        <c:noMultiLvlLbl val="0"/>
      </c:catAx>
      <c:valAx>
        <c:axId val="295043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3058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Графики!$A$2</c:f>
              <c:strCache>
                <c:ptCount val="1"/>
                <c:pt idx="0">
                  <c:v>X=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Графики!$B$2:$Z$2</c:f>
              <c:numCache/>
            </c:numRef>
          </c:val>
          <c:smooth val="0"/>
        </c:ser>
        <c:ser>
          <c:idx val="1"/>
          <c:order val="1"/>
          <c:tx>
            <c:strRef>
              <c:f>Графики!$A$4</c:f>
              <c:strCache>
                <c:ptCount val="1"/>
                <c:pt idx="0">
                  <c:v>Xt=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Графики!$B$4:$Z$4</c:f>
              <c:numCache/>
            </c:numRef>
          </c:val>
          <c:smooth val="0"/>
        </c:ser>
        <c:ser>
          <c:idx val="2"/>
          <c:order val="2"/>
          <c:tx>
            <c:strRef>
              <c:f>Графики!$A$5</c:f>
              <c:strCache>
                <c:ptCount val="1"/>
                <c:pt idx="0">
                  <c:v>Xtt=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Графики!$B$5:$Z$5</c:f>
              <c:numCache/>
            </c:numRef>
          </c:val>
          <c:smooth val="0"/>
        </c:ser>
        <c:marker val="1"/>
        <c:axId val="47281878"/>
        <c:axId val="22883719"/>
      </c:lineChart>
      <c:catAx>
        <c:axId val="47281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83719"/>
        <c:crosses val="autoZero"/>
        <c:auto val="1"/>
        <c:lblOffset val="100"/>
        <c:noMultiLvlLbl val="0"/>
      </c:catAx>
      <c:valAx>
        <c:axId val="228837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8187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7825"/>
          <c:w val="0.863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Графики!$A$3</c:f>
              <c:strCache>
                <c:ptCount val="1"/>
                <c:pt idx="0">
                  <c:v>Y=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Графики!$B$3:$Z$3</c:f>
              <c:numCache/>
            </c:numRef>
          </c:val>
          <c:smooth val="0"/>
        </c:ser>
        <c:ser>
          <c:idx val="1"/>
          <c:order val="1"/>
          <c:tx>
            <c:strRef>
              <c:f>Графики!$A$6</c:f>
              <c:strCache>
                <c:ptCount val="1"/>
                <c:pt idx="0">
                  <c:v>Yt=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Графики!$B$6:$Z$6</c:f>
              <c:numCache/>
            </c:numRef>
          </c:val>
          <c:smooth val="0"/>
        </c:ser>
        <c:ser>
          <c:idx val="2"/>
          <c:order val="2"/>
          <c:tx>
            <c:strRef>
              <c:f>Графики!$A$7</c:f>
              <c:strCache>
                <c:ptCount val="1"/>
                <c:pt idx="0">
                  <c:v>Ytt=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Графики!$B$7:$Z$7</c:f>
              <c:numCache/>
            </c:numRef>
          </c:val>
          <c:smooth val="0"/>
        </c:ser>
        <c:marker val="1"/>
        <c:axId val="4626880"/>
        <c:axId val="41641921"/>
      </c:lineChart>
      <c:catAx>
        <c:axId val="462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41921"/>
        <c:crosses val="autoZero"/>
        <c:auto val="1"/>
        <c:lblOffset val="100"/>
        <c:noMultiLvlLbl val="0"/>
      </c:catAx>
      <c:valAx>
        <c:axId val="41641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6880"/>
        <c:crossesAt val="1"/>
        <c:crossBetween val="between"/>
        <c:dispUnits/>
        <c:minorUnit val="0.2"/>
      </c:valAx>
      <c:spPr>
        <a:gradFill rotWithShape="1">
          <a:gsLst>
            <a:gs pos="0">
              <a:srgbClr val="C0C0C0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32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FF9900"/>
                </a:solidFill>
              </a:rPr>
              <a:t>Траектория движения</a:t>
            </a:r>
          </a:p>
        </c:rich>
      </c:tx>
      <c:layout>
        <c:manualLayout>
          <c:xMode val="factor"/>
          <c:yMode val="factor"/>
          <c:x val="0"/>
          <c:y val="0.02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5275"/>
          <c:w val="0.9025"/>
          <c:h val="0.81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Графики!$A$33</c:f>
              <c:strCache>
                <c:ptCount val="1"/>
                <c:pt idx="0">
                  <c:v>Y=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Графики!$B$32:$Z$32</c:f>
              <c:numCache/>
            </c:numRef>
          </c:xVal>
          <c:yVal>
            <c:numRef>
              <c:f>Графики!$B$33:$Z$33</c:f>
              <c:numCache/>
            </c:numRef>
          </c:yVal>
          <c:smooth val="1"/>
        </c:ser>
        <c:axId val="39232970"/>
        <c:axId val="17552411"/>
      </c:scatterChart>
      <c:valAx>
        <c:axId val="3923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52411"/>
        <c:crosses val="autoZero"/>
        <c:crossBetween val="midCat"/>
        <c:dispUnits/>
      </c:valAx>
      <c:valAx>
        <c:axId val="17552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32970"/>
        <c:crosses val="autoZero"/>
        <c:crossBetween val="midCat"/>
        <c:dispUnits/>
      </c:valAx>
      <c:spPr>
        <a:gradFill rotWithShape="1">
          <a:gsLst>
            <a:gs pos="0">
              <a:srgbClr val="C0C0C0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Графики!$A$32</c:f>
              <c:strCache>
                <c:ptCount val="1"/>
                <c:pt idx="0">
                  <c:v>X=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Графики!$B$32:$Z$32</c:f>
              <c:numCache/>
            </c:numRef>
          </c:val>
          <c:smooth val="0"/>
        </c:ser>
        <c:ser>
          <c:idx val="1"/>
          <c:order val="1"/>
          <c:tx>
            <c:strRef>
              <c:f>Графики!$A$34</c:f>
              <c:strCache>
                <c:ptCount val="1"/>
                <c:pt idx="0">
                  <c:v>Xt=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Графики!$B$34:$Z$34</c:f>
              <c:numCache/>
            </c:numRef>
          </c:val>
          <c:smooth val="0"/>
        </c:ser>
        <c:ser>
          <c:idx val="2"/>
          <c:order val="2"/>
          <c:tx>
            <c:strRef>
              <c:f>Графики!$A$35</c:f>
              <c:strCache>
                <c:ptCount val="1"/>
                <c:pt idx="0">
                  <c:v>Xtt=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Графики!$B$35:$Z$35</c:f>
              <c:numCache/>
            </c:numRef>
          </c:val>
          <c:smooth val="0"/>
        </c:ser>
        <c:marker val="1"/>
        <c:axId val="23753972"/>
        <c:axId val="12459157"/>
      </c:lineChart>
      <c:catAx>
        <c:axId val="23753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59157"/>
        <c:crosses val="autoZero"/>
        <c:auto val="1"/>
        <c:lblOffset val="100"/>
        <c:noMultiLvlLbl val="0"/>
      </c:catAx>
      <c:valAx>
        <c:axId val="124591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75397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Графики!$A$33</c:f>
              <c:strCache>
                <c:ptCount val="1"/>
                <c:pt idx="0">
                  <c:v>Y=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Графики!$B$33:$Z$33</c:f>
              <c:numCache/>
            </c:numRef>
          </c:val>
          <c:smooth val="0"/>
        </c:ser>
        <c:ser>
          <c:idx val="1"/>
          <c:order val="1"/>
          <c:tx>
            <c:strRef>
              <c:f>Графики!$A$36</c:f>
              <c:strCache>
                <c:ptCount val="1"/>
                <c:pt idx="0">
                  <c:v>Yt=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Графики!$B$36:$Z$36</c:f>
              <c:numCache/>
            </c:numRef>
          </c:val>
          <c:smooth val="0"/>
        </c:ser>
        <c:ser>
          <c:idx val="2"/>
          <c:order val="2"/>
          <c:tx>
            <c:strRef>
              <c:f>Графики!$A$37</c:f>
              <c:strCache>
                <c:ptCount val="1"/>
                <c:pt idx="0">
                  <c:v>Ytt=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Графики!$B$37:$Z$37</c:f>
              <c:numCache/>
            </c:numRef>
          </c:val>
          <c:smooth val="0"/>
        </c:ser>
        <c:marker val="1"/>
        <c:axId val="45023550"/>
        <c:axId val="2558767"/>
      </c:lineChart>
      <c:catAx>
        <c:axId val="4502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8767"/>
        <c:crosses val="autoZero"/>
        <c:auto val="1"/>
        <c:lblOffset val="100"/>
        <c:noMultiLvlLbl val="0"/>
      </c:catAx>
      <c:valAx>
        <c:axId val="2558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2355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FF9900"/>
                </a:solidFill>
              </a:rPr>
              <a:t>Траектоия движения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2375"/>
          <c:w val="0.87725"/>
          <c:h val="0.8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Графики!$A$70</c:f>
              <c:strCache>
                <c:ptCount val="1"/>
                <c:pt idx="0">
                  <c:v>Y=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Графики!$B$69:$Z$69</c:f>
              <c:numCache/>
            </c:numRef>
          </c:xVal>
          <c:yVal>
            <c:numRef>
              <c:f>Графики!$B$70:$Z$70</c:f>
              <c:numCache/>
            </c:numRef>
          </c:yVal>
          <c:smooth val="1"/>
        </c:ser>
        <c:axId val="23028904"/>
        <c:axId val="5933545"/>
      </c:scatterChart>
      <c:valAx>
        <c:axId val="23028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3545"/>
        <c:crosses val="autoZero"/>
        <c:crossBetween val="midCat"/>
        <c:dispUnits/>
      </c:valAx>
      <c:valAx>
        <c:axId val="59335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28904"/>
        <c:crosses val="autoZero"/>
        <c:crossBetween val="midCat"/>
        <c:dispUnits/>
      </c:valAx>
      <c:spPr>
        <a:gradFill rotWithShape="1">
          <a:gsLst>
            <a:gs pos="0">
              <a:srgbClr val="C0C0C0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Графики!$A$69</c:f>
              <c:strCache>
                <c:ptCount val="1"/>
                <c:pt idx="0">
                  <c:v>X=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Графики!$B$69:$Z$69</c:f>
              <c:numCache/>
            </c:numRef>
          </c:val>
          <c:smooth val="0"/>
        </c:ser>
        <c:ser>
          <c:idx val="1"/>
          <c:order val="1"/>
          <c:tx>
            <c:strRef>
              <c:f>Графики!$A$71</c:f>
              <c:strCache>
                <c:ptCount val="1"/>
                <c:pt idx="0">
                  <c:v>Xt=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Графики!$B$71:$Z$71</c:f>
              <c:numCache/>
            </c:numRef>
          </c:val>
          <c:smooth val="0"/>
        </c:ser>
        <c:ser>
          <c:idx val="2"/>
          <c:order val="2"/>
          <c:tx>
            <c:strRef>
              <c:f>Графики!$A$72</c:f>
              <c:strCache>
                <c:ptCount val="1"/>
                <c:pt idx="0">
                  <c:v>Xtt=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Графики!$B$72:$Z$72</c:f>
              <c:numCache/>
            </c:numRef>
          </c:val>
          <c:smooth val="0"/>
        </c:ser>
        <c:marker val="1"/>
        <c:axId val="53401906"/>
        <c:axId val="10855107"/>
      </c:lineChart>
      <c:catAx>
        <c:axId val="53401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55107"/>
        <c:crosses val="autoZero"/>
        <c:auto val="1"/>
        <c:lblOffset val="100"/>
        <c:noMultiLvlLbl val="0"/>
      </c:catAx>
      <c:valAx>
        <c:axId val="108551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0190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Графики!$A$70</c:f>
              <c:strCache>
                <c:ptCount val="1"/>
                <c:pt idx="0">
                  <c:v>Y=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Графики!$B$70:$Z$70</c:f>
              <c:numCache/>
            </c:numRef>
          </c:val>
          <c:smooth val="0"/>
        </c:ser>
        <c:ser>
          <c:idx val="1"/>
          <c:order val="1"/>
          <c:tx>
            <c:strRef>
              <c:f>Графики!$A$73</c:f>
              <c:strCache>
                <c:ptCount val="1"/>
                <c:pt idx="0">
                  <c:v>Yt=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Графики!$B$73:$Z$73</c:f>
              <c:numCache/>
            </c:numRef>
          </c:val>
          <c:smooth val="0"/>
        </c:ser>
        <c:ser>
          <c:idx val="2"/>
          <c:order val="2"/>
          <c:tx>
            <c:strRef>
              <c:f>Графики!$A$74</c:f>
              <c:strCache>
                <c:ptCount val="1"/>
                <c:pt idx="0">
                  <c:v>Ytt=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Графики!$B$74:$Z$74</c:f>
              <c:numCache/>
            </c:numRef>
          </c:val>
          <c:smooth val="0"/>
        </c:ser>
        <c:marker val="1"/>
        <c:axId val="30587100"/>
        <c:axId val="6848445"/>
      </c:lineChart>
      <c:catAx>
        <c:axId val="30587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48445"/>
        <c:crosses val="autoZero"/>
        <c:auto val="1"/>
        <c:lblOffset val="100"/>
        <c:noMultiLvlLbl val="0"/>
      </c:catAx>
      <c:valAx>
        <c:axId val="6848445"/>
        <c:scaling>
          <c:orientation val="minMax"/>
          <c:max val="120"/>
          <c:min val="-1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87100"/>
        <c:crossesAt val="1"/>
        <c:crossBetween val="between"/>
        <c:dispUnits/>
        <c:majorUnit val="30"/>
      </c:valAx>
      <c:spPr>
        <a:gradFill rotWithShape="1">
          <a:gsLst>
            <a:gs pos="0">
              <a:srgbClr val="C0C0C0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219075</xdr:colOff>
      <xdr:row>8</xdr:row>
      <xdr:rowOff>66675</xdr:rowOff>
    </xdr:from>
    <xdr:ext cx="85725" cy="200025"/>
    <xdr:sp>
      <xdr:nvSpPr>
        <xdr:cNvPr id="1" name="TextBox 12"/>
        <xdr:cNvSpPr txBox="1">
          <a:spLocks noChangeArrowheads="1"/>
        </xdr:cNvSpPr>
      </xdr:nvSpPr>
      <xdr:spPr>
        <a:xfrm>
          <a:off x="6391275" y="136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19</xdr:col>
      <xdr:colOff>219075</xdr:colOff>
      <xdr:row>8</xdr:row>
      <xdr:rowOff>66675</xdr:rowOff>
    </xdr:from>
    <xdr:ext cx="85725" cy="200025"/>
    <xdr:sp>
      <xdr:nvSpPr>
        <xdr:cNvPr id="2" name="TextBox 14"/>
        <xdr:cNvSpPr txBox="1">
          <a:spLocks noChangeArrowheads="1"/>
        </xdr:cNvSpPr>
      </xdr:nvSpPr>
      <xdr:spPr>
        <a:xfrm>
          <a:off x="13249275" y="136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19050</xdr:rowOff>
    </xdr:from>
    <xdr:to>
      <xdr:col>2</xdr:col>
      <xdr:colOff>371475</xdr:colOff>
      <xdr:row>6</xdr:row>
      <xdr:rowOff>85725</xdr:rowOff>
    </xdr:to>
    <xdr:sp>
      <xdr:nvSpPr>
        <xdr:cNvPr id="1" name="Oval 1"/>
        <xdr:cNvSpPr>
          <a:spLocks/>
        </xdr:cNvSpPr>
      </xdr:nvSpPr>
      <xdr:spPr>
        <a:xfrm>
          <a:off x="904875" y="342900"/>
          <a:ext cx="838200" cy="714375"/>
        </a:xfrm>
        <a:prstGeom prst="ellips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142875</xdr:rowOff>
    </xdr:from>
    <xdr:to>
      <xdr:col>4</xdr:col>
      <xdr:colOff>657225</xdr:colOff>
      <xdr:row>5</xdr:row>
      <xdr:rowOff>114300</xdr:rowOff>
    </xdr:to>
    <xdr:sp>
      <xdr:nvSpPr>
        <xdr:cNvPr id="2" name="Oval 2"/>
        <xdr:cNvSpPr>
          <a:spLocks/>
        </xdr:cNvSpPr>
      </xdr:nvSpPr>
      <xdr:spPr>
        <a:xfrm>
          <a:off x="2828925" y="466725"/>
          <a:ext cx="571500" cy="457200"/>
        </a:xfrm>
        <a:prstGeom prst="ellips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447675</xdr:colOff>
      <xdr:row>3</xdr:row>
      <xdr:rowOff>57150</xdr:rowOff>
    </xdr:from>
    <xdr:to>
      <xdr:col>2</xdr:col>
      <xdr:colOff>152400</xdr:colOff>
      <xdr:row>5</xdr:row>
      <xdr:rowOff>66675</xdr:rowOff>
    </xdr:to>
    <xdr:sp>
      <xdr:nvSpPr>
        <xdr:cNvPr id="3" name="Oval 3"/>
        <xdr:cNvSpPr>
          <a:spLocks/>
        </xdr:cNvSpPr>
      </xdr:nvSpPr>
      <xdr:spPr>
        <a:xfrm>
          <a:off x="1133475" y="542925"/>
          <a:ext cx="390525" cy="3333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257175</xdr:colOff>
      <xdr:row>8</xdr:row>
      <xdr:rowOff>47625</xdr:rowOff>
    </xdr:from>
    <xdr:to>
      <xdr:col>1</xdr:col>
      <xdr:colOff>619125</xdr:colOff>
      <xdr:row>8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942975" y="1343025"/>
          <a:ext cx="36195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438150</xdr:colOff>
      <xdr:row>4</xdr:row>
      <xdr:rowOff>66675</xdr:rowOff>
    </xdr:from>
    <xdr:to>
      <xdr:col>1</xdr:col>
      <xdr:colOff>438150</xdr:colOff>
      <xdr:row>8</xdr:row>
      <xdr:rowOff>57150</xdr:rowOff>
    </xdr:to>
    <xdr:sp>
      <xdr:nvSpPr>
        <xdr:cNvPr id="5" name="Line 5"/>
        <xdr:cNvSpPr>
          <a:spLocks/>
        </xdr:cNvSpPr>
      </xdr:nvSpPr>
      <xdr:spPr>
        <a:xfrm>
          <a:off x="1123950" y="71437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609600</xdr:colOff>
      <xdr:row>4</xdr:row>
      <xdr:rowOff>28575</xdr:rowOff>
    </xdr:from>
    <xdr:to>
      <xdr:col>1</xdr:col>
      <xdr:colOff>676275</xdr:colOff>
      <xdr:row>4</xdr:row>
      <xdr:rowOff>95250</xdr:rowOff>
    </xdr:to>
    <xdr:sp>
      <xdr:nvSpPr>
        <xdr:cNvPr id="6" name="Oval 6"/>
        <xdr:cNvSpPr>
          <a:spLocks/>
        </xdr:cNvSpPr>
      </xdr:nvSpPr>
      <xdr:spPr>
        <a:xfrm>
          <a:off x="1295400" y="676275"/>
          <a:ext cx="66675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4</xdr:row>
      <xdr:rowOff>9525</xdr:rowOff>
    </xdr:from>
    <xdr:to>
      <xdr:col>4</xdr:col>
      <xdr:colOff>409575</xdr:colOff>
      <xdr:row>4</xdr:row>
      <xdr:rowOff>85725</xdr:rowOff>
    </xdr:to>
    <xdr:sp>
      <xdr:nvSpPr>
        <xdr:cNvPr id="7" name="Oval 7"/>
        <xdr:cNvSpPr>
          <a:spLocks/>
        </xdr:cNvSpPr>
      </xdr:nvSpPr>
      <xdr:spPr>
        <a:xfrm>
          <a:off x="3067050" y="65722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590550</xdr:colOff>
      <xdr:row>1</xdr:row>
      <xdr:rowOff>123825</xdr:rowOff>
    </xdr:from>
    <xdr:ext cx="161925" cy="200025"/>
    <xdr:sp>
      <xdr:nvSpPr>
        <xdr:cNvPr id="8" name="TextBox 8"/>
        <xdr:cNvSpPr txBox="1">
          <a:spLocks noChangeArrowheads="1"/>
        </xdr:cNvSpPr>
      </xdr:nvSpPr>
      <xdr:spPr>
        <a:xfrm>
          <a:off x="3333750" y="2857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oneCellAnchor>
  <xdr:oneCellAnchor>
    <xdr:from>
      <xdr:col>0</xdr:col>
      <xdr:colOff>228600</xdr:colOff>
      <xdr:row>1</xdr:row>
      <xdr:rowOff>133350</xdr:rowOff>
    </xdr:from>
    <xdr:ext cx="238125" cy="361950"/>
    <xdr:sp>
      <xdr:nvSpPr>
        <xdr:cNvPr id="9" name="TextBox 9"/>
        <xdr:cNvSpPr txBox="1">
          <a:spLocks noChangeArrowheads="1"/>
        </xdr:cNvSpPr>
      </xdr:nvSpPr>
      <xdr:spPr>
        <a:xfrm>
          <a:off x="228600" y="295275"/>
          <a:ext cx="238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2а
</a:t>
          </a:r>
        </a:p>
      </xdr:txBody>
    </xdr:sp>
    <xdr:clientData/>
  </xdr:oneCellAnchor>
  <xdr:oneCellAnchor>
    <xdr:from>
      <xdr:col>0</xdr:col>
      <xdr:colOff>266700</xdr:colOff>
      <xdr:row>9</xdr:row>
      <xdr:rowOff>142875</xdr:rowOff>
    </xdr:from>
    <xdr:ext cx="161925" cy="200025"/>
    <xdr:sp>
      <xdr:nvSpPr>
        <xdr:cNvPr id="10" name="TextBox 10"/>
        <xdr:cNvSpPr txBox="1">
          <a:spLocks noChangeArrowheads="1"/>
        </xdr:cNvSpPr>
      </xdr:nvSpPr>
      <xdr:spPr>
        <a:xfrm>
          <a:off x="266700" y="16002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oneCellAnchor>
  <xdr:twoCellAnchor>
    <xdr:from>
      <xdr:col>1</xdr:col>
      <xdr:colOff>666750</xdr:colOff>
      <xdr:row>2</xdr:row>
      <xdr:rowOff>9525</xdr:rowOff>
    </xdr:from>
    <xdr:to>
      <xdr:col>4</xdr:col>
      <xdr:colOff>371475</xdr:colOff>
      <xdr:row>2</xdr:row>
      <xdr:rowOff>142875</xdr:rowOff>
    </xdr:to>
    <xdr:sp>
      <xdr:nvSpPr>
        <xdr:cNvPr id="11" name="Line 11"/>
        <xdr:cNvSpPr>
          <a:spLocks/>
        </xdr:cNvSpPr>
      </xdr:nvSpPr>
      <xdr:spPr>
        <a:xfrm>
          <a:off x="1352550" y="333375"/>
          <a:ext cx="17621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619125</xdr:colOff>
      <xdr:row>5</xdr:row>
      <xdr:rowOff>104775</xdr:rowOff>
    </xdr:from>
    <xdr:to>
      <xdr:col>4</xdr:col>
      <xdr:colOff>409575</xdr:colOff>
      <xdr:row>6</xdr:row>
      <xdr:rowOff>95250</xdr:rowOff>
    </xdr:to>
    <xdr:sp>
      <xdr:nvSpPr>
        <xdr:cNvPr id="12" name="Line 12"/>
        <xdr:cNvSpPr>
          <a:spLocks/>
        </xdr:cNvSpPr>
      </xdr:nvSpPr>
      <xdr:spPr>
        <a:xfrm flipV="1">
          <a:off x="1304925" y="914400"/>
          <a:ext cx="18478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152400</xdr:colOff>
      <xdr:row>6</xdr:row>
      <xdr:rowOff>95250</xdr:rowOff>
    </xdr:from>
    <xdr:to>
      <xdr:col>7</xdr:col>
      <xdr:colOff>390525</xdr:colOff>
      <xdr:row>6</xdr:row>
      <xdr:rowOff>104775</xdr:rowOff>
    </xdr:to>
    <xdr:sp>
      <xdr:nvSpPr>
        <xdr:cNvPr id="13" name="Line 13"/>
        <xdr:cNvSpPr>
          <a:spLocks/>
        </xdr:cNvSpPr>
      </xdr:nvSpPr>
      <xdr:spPr>
        <a:xfrm>
          <a:off x="838200" y="1066800"/>
          <a:ext cx="4352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200025</xdr:colOff>
      <xdr:row>1</xdr:row>
      <xdr:rowOff>28575</xdr:rowOff>
    </xdr:from>
    <xdr:to>
      <xdr:col>1</xdr:col>
      <xdr:colOff>200025</xdr:colOff>
      <xdr:row>10</xdr:row>
      <xdr:rowOff>123825</xdr:rowOff>
    </xdr:to>
    <xdr:sp>
      <xdr:nvSpPr>
        <xdr:cNvPr id="14" name="Line 14"/>
        <xdr:cNvSpPr>
          <a:spLocks/>
        </xdr:cNvSpPr>
      </xdr:nvSpPr>
      <xdr:spPr>
        <a:xfrm flipV="1">
          <a:off x="885825" y="190500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523875</xdr:colOff>
      <xdr:row>8</xdr:row>
      <xdr:rowOff>104775</xdr:rowOff>
    </xdr:from>
    <xdr:to>
      <xdr:col>1</xdr:col>
      <xdr:colOff>352425</xdr:colOff>
      <xdr:row>9</xdr:row>
      <xdr:rowOff>85725</xdr:rowOff>
    </xdr:to>
    <xdr:sp>
      <xdr:nvSpPr>
        <xdr:cNvPr id="15" name="Line 15"/>
        <xdr:cNvSpPr>
          <a:spLocks/>
        </xdr:cNvSpPr>
      </xdr:nvSpPr>
      <xdr:spPr>
        <a:xfrm flipH="1">
          <a:off x="523875" y="140017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3</xdr:row>
      <xdr:rowOff>57150</xdr:rowOff>
    </xdr:from>
    <xdr:to>
      <xdr:col>1</xdr:col>
      <xdr:colOff>600075</xdr:colOff>
      <xdr:row>4</xdr:row>
      <xdr:rowOff>19050</xdr:rowOff>
    </xdr:to>
    <xdr:sp>
      <xdr:nvSpPr>
        <xdr:cNvPr id="16" name="Line 16"/>
        <xdr:cNvSpPr>
          <a:spLocks/>
        </xdr:cNvSpPr>
      </xdr:nvSpPr>
      <xdr:spPr>
        <a:xfrm flipH="1" flipV="1">
          <a:off x="495300" y="542925"/>
          <a:ext cx="7905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161925</xdr:colOff>
      <xdr:row>5</xdr:row>
      <xdr:rowOff>114300</xdr:rowOff>
    </xdr:from>
    <xdr:to>
      <xdr:col>2</xdr:col>
      <xdr:colOff>523875</xdr:colOff>
      <xdr:row>9</xdr:row>
      <xdr:rowOff>95250</xdr:rowOff>
    </xdr:to>
    <xdr:sp>
      <xdr:nvSpPr>
        <xdr:cNvPr id="17" name="Line 17"/>
        <xdr:cNvSpPr>
          <a:spLocks/>
        </xdr:cNvSpPr>
      </xdr:nvSpPr>
      <xdr:spPr>
        <a:xfrm>
          <a:off x="1533525" y="923925"/>
          <a:ext cx="3619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</xdr:col>
      <xdr:colOff>619125</xdr:colOff>
      <xdr:row>8</xdr:row>
      <xdr:rowOff>142875</xdr:rowOff>
    </xdr:from>
    <xdr:ext cx="238125" cy="361950"/>
    <xdr:sp>
      <xdr:nvSpPr>
        <xdr:cNvPr id="18" name="TextBox 18"/>
        <xdr:cNvSpPr txBox="1">
          <a:spLocks noChangeArrowheads="1"/>
        </xdr:cNvSpPr>
      </xdr:nvSpPr>
      <xdr:spPr>
        <a:xfrm>
          <a:off x="1990725" y="1438275"/>
          <a:ext cx="238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2б
</a:t>
          </a:r>
        </a:p>
      </xdr:txBody>
    </xdr:sp>
    <xdr:clientData/>
  </xdr:oneCellAnchor>
  <xdr:oneCellAnchor>
    <xdr:from>
      <xdr:col>7</xdr:col>
      <xdr:colOff>533400</xdr:colOff>
      <xdr:row>6</xdr:row>
      <xdr:rowOff>66675</xdr:rowOff>
    </xdr:from>
    <xdr:ext cx="228600" cy="495300"/>
    <xdr:sp>
      <xdr:nvSpPr>
        <xdr:cNvPr id="19" name="TextBox 19"/>
        <xdr:cNvSpPr txBox="1">
          <a:spLocks noChangeArrowheads="1"/>
        </xdr:cNvSpPr>
      </xdr:nvSpPr>
      <xdr:spPr>
        <a:xfrm>
          <a:off x="5334000" y="1038225"/>
          <a:ext cx="2286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x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oneCellAnchor>
  <xdr:oneCellAnchor>
    <xdr:from>
      <xdr:col>0</xdr:col>
      <xdr:colOff>495300</xdr:colOff>
      <xdr:row>0</xdr:row>
      <xdr:rowOff>0</xdr:rowOff>
    </xdr:from>
    <xdr:ext cx="219075" cy="495300"/>
    <xdr:sp>
      <xdr:nvSpPr>
        <xdr:cNvPr id="20" name="TextBox 20"/>
        <xdr:cNvSpPr txBox="1">
          <a:spLocks noChangeArrowheads="1"/>
        </xdr:cNvSpPr>
      </xdr:nvSpPr>
      <xdr:spPr>
        <a:xfrm>
          <a:off x="495300" y="0"/>
          <a:ext cx="2190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y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</xdr:row>
      <xdr:rowOff>66675</xdr:rowOff>
    </xdr:from>
    <xdr:to>
      <xdr:col>7</xdr:col>
      <xdr:colOff>533400</xdr:colOff>
      <xdr:row>23</xdr:row>
      <xdr:rowOff>152400</xdr:rowOff>
    </xdr:to>
    <xdr:graphicFrame>
      <xdr:nvGraphicFramePr>
        <xdr:cNvPr id="1" name="Chart 2"/>
        <xdr:cNvGraphicFramePr/>
      </xdr:nvGraphicFramePr>
      <xdr:xfrm>
        <a:off x="95250" y="1343025"/>
        <a:ext cx="49911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676275</xdr:colOff>
      <xdr:row>0</xdr:row>
      <xdr:rowOff>85725</xdr:rowOff>
    </xdr:from>
    <xdr:to>
      <xdr:col>17</xdr:col>
      <xdr:colOff>438150</xdr:colOff>
      <xdr:row>16</xdr:row>
      <xdr:rowOff>28575</xdr:rowOff>
    </xdr:to>
    <xdr:graphicFrame>
      <xdr:nvGraphicFramePr>
        <xdr:cNvPr id="2" name="Chart 3"/>
        <xdr:cNvGraphicFramePr/>
      </xdr:nvGraphicFramePr>
      <xdr:xfrm>
        <a:off x="5229225" y="85725"/>
        <a:ext cx="66198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16</xdr:row>
      <xdr:rowOff>66675</xdr:rowOff>
    </xdr:from>
    <xdr:to>
      <xdr:col>17</xdr:col>
      <xdr:colOff>447675</xdr:colOff>
      <xdr:row>28</xdr:row>
      <xdr:rowOff>104775</xdr:rowOff>
    </xdr:to>
    <xdr:graphicFrame>
      <xdr:nvGraphicFramePr>
        <xdr:cNvPr id="3" name="Chart 4"/>
        <xdr:cNvGraphicFramePr/>
      </xdr:nvGraphicFramePr>
      <xdr:xfrm>
        <a:off x="5238750" y="2828925"/>
        <a:ext cx="6619875" cy="198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37</xdr:row>
      <xdr:rowOff>104775</xdr:rowOff>
    </xdr:from>
    <xdr:to>
      <xdr:col>6</xdr:col>
      <xdr:colOff>533400</xdr:colOff>
      <xdr:row>54</xdr:row>
      <xdr:rowOff>57150</xdr:rowOff>
    </xdr:to>
    <xdr:graphicFrame>
      <xdr:nvGraphicFramePr>
        <xdr:cNvPr id="4" name="Chart 5"/>
        <xdr:cNvGraphicFramePr/>
      </xdr:nvGraphicFramePr>
      <xdr:xfrm>
        <a:off x="123825" y="6410325"/>
        <a:ext cx="4276725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32</xdr:row>
      <xdr:rowOff>9525</xdr:rowOff>
    </xdr:from>
    <xdr:to>
      <xdr:col>17</xdr:col>
      <xdr:colOff>447675</xdr:colOff>
      <xdr:row>48</xdr:row>
      <xdr:rowOff>123825</xdr:rowOff>
    </xdr:to>
    <xdr:graphicFrame>
      <xdr:nvGraphicFramePr>
        <xdr:cNvPr id="5" name="Chart 6"/>
        <xdr:cNvGraphicFramePr/>
      </xdr:nvGraphicFramePr>
      <xdr:xfrm>
        <a:off x="5238750" y="5410200"/>
        <a:ext cx="6619875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9525</xdr:colOff>
      <xdr:row>49</xdr:row>
      <xdr:rowOff>19050</xdr:rowOff>
    </xdr:from>
    <xdr:to>
      <xdr:col>17</xdr:col>
      <xdr:colOff>457200</xdr:colOff>
      <xdr:row>65</xdr:row>
      <xdr:rowOff>133350</xdr:rowOff>
    </xdr:to>
    <xdr:graphicFrame>
      <xdr:nvGraphicFramePr>
        <xdr:cNvPr id="6" name="Chart 7"/>
        <xdr:cNvGraphicFramePr/>
      </xdr:nvGraphicFramePr>
      <xdr:xfrm>
        <a:off x="5248275" y="8267700"/>
        <a:ext cx="6619875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190500</xdr:colOff>
      <xdr:row>75</xdr:row>
      <xdr:rowOff>47625</xdr:rowOff>
    </xdr:from>
    <xdr:to>
      <xdr:col>6</xdr:col>
      <xdr:colOff>523875</xdr:colOff>
      <xdr:row>92</xdr:row>
      <xdr:rowOff>0</xdr:rowOff>
    </xdr:to>
    <xdr:graphicFrame>
      <xdr:nvGraphicFramePr>
        <xdr:cNvPr id="7" name="Chart 8"/>
        <xdr:cNvGraphicFramePr/>
      </xdr:nvGraphicFramePr>
      <xdr:xfrm>
        <a:off x="190500" y="12649200"/>
        <a:ext cx="4200525" cy="2705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69</xdr:row>
      <xdr:rowOff>47625</xdr:rowOff>
    </xdr:from>
    <xdr:to>
      <xdr:col>17</xdr:col>
      <xdr:colOff>447675</xdr:colOff>
      <xdr:row>85</xdr:row>
      <xdr:rowOff>66675</xdr:rowOff>
    </xdr:to>
    <xdr:graphicFrame>
      <xdr:nvGraphicFramePr>
        <xdr:cNvPr id="8" name="Chart 9"/>
        <xdr:cNvGraphicFramePr/>
      </xdr:nvGraphicFramePr>
      <xdr:xfrm>
        <a:off x="5238750" y="11582400"/>
        <a:ext cx="6619875" cy="2705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85</xdr:row>
      <xdr:rowOff>114300</xdr:rowOff>
    </xdr:from>
    <xdr:to>
      <xdr:col>17</xdr:col>
      <xdr:colOff>476250</xdr:colOff>
      <xdr:row>100</xdr:row>
      <xdr:rowOff>66675</xdr:rowOff>
    </xdr:to>
    <xdr:graphicFrame>
      <xdr:nvGraphicFramePr>
        <xdr:cNvPr id="9" name="Chart 10"/>
        <xdr:cNvGraphicFramePr/>
      </xdr:nvGraphicFramePr>
      <xdr:xfrm>
        <a:off x="5257800" y="14335125"/>
        <a:ext cx="6629400" cy="2381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133350</xdr:colOff>
      <xdr:row>109</xdr:row>
      <xdr:rowOff>38100</xdr:rowOff>
    </xdr:from>
    <xdr:to>
      <xdr:col>6</xdr:col>
      <xdr:colOff>228600</xdr:colOff>
      <xdr:row>139</xdr:row>
      <xdr:rowOff>9525</xdr:rowOff>
    </xdr:to>
    <xdr:graphicFrame>
      <xdr:nvGraphicFramePr>
        <xdr:cNvPr id="10" name="Chart 11"/>
        <xdr:cNvGraphicFramePr/>
      </xdr:nvGraphicFramePr>
      <xdr:xfrm>
        <a:off x="571500" y="18288000"/>
        <a:ext cx="3524250" cy="4829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57150</xdr:colOff>
      <xdr:row>102</xdr:row>
      <xdr:rowOff>152400</xdr:rowOff>
    </xdr:from>
    <xdr:to>
      <xdr:col>17</xdr:col>
      <xdr:colOff>504825</xdr:colOff>
      <xdr:row>118</xdr:row>
      <xdr:rowOff>152400</xdr:rowOff>
    </xdr:to>
    <xdr:graphicFrame>
      <xdr:nvGraphicFramePr>
        <xdr:cNvPr id="11" name="Chart 12"/>
        <xdr:cNvGraphicFramePr/>
      </xdr:nvGraphicFramePr>
      <xdr:xfrm>
        <a:off x="5295900" y="17154525"/>
        <a:ext cx="6619875" cy="2705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76200</xdr:colOff>
      <xdr:row>119</xdr:row>
      <xdr:rowOff>95250</xdr:rowOff>
    </xdr:from>
    <xdr:to>
      <xdr:col>17</xdr:col>
      <xdr:colOff>523875</xdr:colOff>
      <xdr:row>136</xdr:row>
      <xdr:rowOff>47625</xdr:rowOff>
    </xdr:to>
    <xdr:graphicFrame>
      <xdr:nvGraphicFramePr>
        <xdr:cNvPr id="12" name="Chart 13"/>
        <xdr:cNvGraphicFramePr/>
      </xdr:nvGraphicFramePr>
      <xdr:xfrm>
        <a:off x="5314950" y="19964400"/>
        <a:ext cx="6619875" cy="2705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tabSelected="1" workbookViewId="0" topLeftCell="A1">
      <selection activeCell="J10" sqref="J10"/>
    </sheetView>
  </sheetViews>
  <sheetFormatPr defaultColWidth="9.00390625" defaultRowHeight="12.75"/>
  <sheetData>
    <row r="1" spans="1:26" ht="12.75">
      <c r="A1" s="34" t="s">
        <v>0</v>
      </c>
      <c r="B1" s="35"/>
      <c r="C1" s="35"/>
      <c r="D1" s="35"/>
      <c r="E1" s="35"/>
      <c r="F1" s="35"/>
      <c r="G1" s="6"/>
      <c r="H1" s="7"/>
      <c r="I1" s="34" t="s">
        <v>47</v>
      </c>
      <c r="J1" s="36"/>
      <c r="K1" s="8"/>
      <c r="L1" s="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33"/>
      <c r="B2" s="33"/>
      <c r="C2" s="10"/>
      <c r="D2" s="10"/>
      <c r="E2" s="10"/>
      <c r="F2" s="10"/>
      <c r="G2" s="1"/>
      <c r="H2" s="1"/>
      <c r="I2" s="11" t="s">
        <v>50</v>
      </c>
      <c r="J2" s="22">
        <v>25</v>
      </c>
      <c r="K2" s="10"/>
      <c r="L2" s="1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12" t="s">
        <v>24</v>
      </c>
      <c r="B3" s="27">
        <v>40</v>
      </c>
      <c r="C3" s="9"/>
      <c r="D3" s="9"/>
      <c r="E3" s="13" t="s">
        <v>1</v>
      </c>
      <c r="F3" s="23">
        <v>9</v>
      </c>
      <c r="G3" s="14" t="s">
        <v>48</v>
      </c>
      <c r="H3" s="25">
        <v>9</v>
      </c>
      <c r="I3" s="15" t="s">
        <v>51</v>
      </c>
      <c r="J3" s="22">
        <v>35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>
      <c r="A4" s="16" t="s">
        <v>25</v>
      </c>
      <c r="B4" s="25">
        <v>25</v>
      </c>
      <c r="C4" s="17" t="s">
        <v>36</v>
      </c>
      <c r="D4" s="25">
        <v>0</v>
      </c>
      <c r="E4" s="18" t="s">
        <v>2</v>
      </c>
      <c r="F4" s="22">
        <v>8</v>
      </c>
      <c r="G4" s="16" t="s">
        <v>49</v>
      </c>
      <c r="H4" s="25">
        <v>0</v>
      </c>
      <c r="I4" s="15" t="s">
        <v>52</v>
      </c>
      <c r="J4" s="22">
        <v>15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19"/>
      <c r="B5" s="28"/>
      <c r="C5" s="16"/>
      <c r="D5" s="26"/>
      <c r="E5" s="18" t="s">
        <v>3</v>
      </c>
      <c r="F5" s="22">
        <v>2</v>
      </c>
      <c r="G5" s="16"/>
      <c r="H5" s="26"/>
      <c r="I5" s="15" t="s">
        <v>54</v>
      </c>
      <c r="J5" s="22">
        <v>30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16" t="s">
        <v>22</v>
      </c>
      <c r="B6" s="25">
        <v>40</v>
      </c>
      <c r="C6" s="16" t="s">
        <v>44</v>
      </c>
      <c r="D6" s="25">
        <v>180</v>
      </c>
      <c r="E6" s="18" t="s">
        <v>26</v>
      </c>
      <c r="F6" s="22">
        <v>1</v>
      </c>
      <c r="G6" s="16"/>
      <c r="H6" s="26"/>
      <c r="I6" s="15" t="s">
        <v>53</v>
      </c>
      <c r="J6" s="22">
        <v>175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16" t="s">
        <v>23</v>
      </c>
      <c r="B7" s="25">
        <f>$B$3</f>
        <v>40</v>
      </c>
      <c r="C7" s="16" t="s">
        <v>45</v>
      </c>
      <c r="D7" s="25">
        <v>40</v>
      </c>
      <c r="E7" s="18" t="s">
        <v>27</v>
      </c>
      <c r="F7" s="22">
        <v>2</v>
      </c>
      <c r="G7" s="16"/>
      <c r="H7" s="26"/>
      <c r="I7" s="20" t="s">
        <v>55</v>
      </c>
      <c r="J7" s="22">
        <v>45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16" t="s">
        <v>20</v>
      </c>
      <c r="B8" s="25">
        <v>1</v>
      </c>
      <c r="C8" s="21" t="s">
        <v>21</v>
      </c>
      <c r="D8" s="25">
        <v>8</v>
      </c>
      <c r="E8" s="20" t="s">
        <v>5</v>
      </c>
      <c r="F8" s="24">
        <f>($D$8-$B$8)/24</f>
        <v>0.2916666666666667</v>
      </c>
      <c r="G8" s="21" t="s">
        <v>4</v>
      </c>
      <c r="H8" s="25"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21" t="s">
        <v>28</v>
      </c>
      <c r="B9" s="25">
        <v>20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>
      <c r="A10" s="1" t="s">
        <v>6</v>
      </c>
      <c r="B10" s="1">
        <f>$B8</f>
        <v>1</v>
      </c>
      <c r="C10" s="1">
        <f>B$10+$F$8</f>
        <v>1.2916666666666667</v>
      </c>
      <c r="D10" s="1">
        <f aca="true" t="shared" si="0" ref="D10:Z10">C$10+$F$8</f>
        <v>1.5833333333333335</v>
      </c>
      <c r="E10" s="1">
        <f t="shared" si="0"/>
        <v>1.8750000000000002</v>
      </c>
      <c r="F10" s="1">
        <f t="shared" si="0"/>
        <v>2.166666666666667</v>
      </c>
      <c r="G10" s="1">
        <f t="shared" si="0"/>
        <v>2.4583333333333335</v>
      </c>
      <c r="H10" s="1">
        <f t="shared" si="0"/>
        <v>2.75</v>
      </c>
      <c r="I10" s="1">
        <f t="shared" si="0"/>
        <v>3.0416666666666665</v>
      </c>
      <c r="J10" s="1">
        <f t="shared" si="0"/>
        <v>3.333333333333333</v>
      </c>
      <c r="K10" s="1">
        <f t="shared" si="0"/>
        <v>3.6249999999999996</v>
      </c>
      <c r="L10" s="1">
        <f t="shared" si="0"/>
        <v>3.916666666666666</v>
      </c>
      <c r="M10" s="1">
        <f t="shared" si="0"/>
        <v>4.208333333333333</v>
      </c>
      <c r="N10" s="1">
        <f t="shared" si="0"/>
        <v>4.5</v>
      </c>
      <c r="O10" s="1">
        <f t="shared" si="0"/>
        <v>4.791666666666667</v>
      </c>
      <c r="P10" s="1">
        <f t="shared" si="0"/>
        <v>5.083333333333334</v>
      </c>
      <c r="Q10" s="1">
        <f t="shared" si="0"/>
        <v>5.375000000000001</v>
      </c>
      <c r="R10" s="1">
        <f t="shared" si="0"/>
        <v>5.666666666666668</v>
      </c>
      <c r="S10" s="1">
        <f t="shared" si="0"/>
        <v>5.958333333333335</v>
      </c>
      <c r="T10" s="1">
        <f t="shared" si="0"/>
        <v>6.250000000000002</v>
      </c>
      <c r="U10" s="1">
        <f t="shared" si="0"/>
        <v>6.541666666666669</v>
      </c>
      <c r="V10" s="1">
        <f t="shared" si="0"/>
        <v>6.833333333333336</v>
      </c>
      <c r="W10" s="1">
        <f t="shared" si="0"/>
        <v>7.125000000000003</v>
      </c>
      <c r="X10" s="1">
        <f t="shared" si="0"/>
        <v>7.41666666666667</v>
      </c>
      <c r="Y10" s="1">
        <f t="shared" si="0"/>
        <v>7.708333333333337</v>
      </c>
      <c r="Z10" s="1">
        <f t="shared" si="0"/>
        <v>8.000000000000004</v>
      </c>
    </row>
    <row r="11" spans="1:26" ht="12.75">
      <c r="A11" s="1" t="s">
        <v>29</v>
      </c>
      <c r="B11" s="1">
        <f>$F$3+$F$4*B$10^$F$6+$F$5*B$10^$F$7</f>
        <v>19</v>
      </c>
      <c r="C11" s="1">
        <f aca="true" t="shared" si="1" ref="C11:Z11">$F$3+$F$4*C$10^$F$6+$F$5*C$10^$F$7</f>
        <v>22.670138888888893</v>
      </c>
      <c r="D11" s="1">
        <f t="shared" si="1"/>
        <v>26.680555555555557</v>
      </c>
      <c r="E11" s="1">
        <f t="shared" si="1"/>
        <v>31.03125</v>
      </c>
      <c r="F11" s="1">
        <f t="shared" si="1"/>
        <v>35.72222222222223</v>
      </c>
      <c r="G11" s="1">
        <f t="shared" si="1"/>
        <v>40.75347222222223</v>
      </c>
      <c r="H11" s="1">
        <f t="shared" si="1"/>
        <v>46.125</v>
      </c>
      <c r="I11" s="1">
        <f t="shared" si="1"/>
        <v>51.83680555555555</v>
      </c>
      <c r="J11" s="1">
        <f t="shared" si="1"/>
        <v>57.888888888888886</v>
      </c>
      <c r="K11" s="1">
        <f t="shared" si="1"/>
        <v>64.28125</v>
      </c>
      <c r="L11" s="1">
        <f t="shared" si="1"/>
        <v>71.01388888888887</v>
      </c>
      <c r="M11" s="1">
        <f t="shared" si="1"/>
        <v>78.08680555555554</v>
      </c>
      <c r="N11" s="1">
        <f t="shared" si="1"/>
        <v>85.5</v>
      </c>
      <c r="O11" s="1">
        <f t="shared" si="1"/>
        <v>93.25347222222223</v>
      </c>
      <c r="P11" s="1">
        <f t="shared" si="1"/>
        <v>101.34722222222223</v>
      </c>
      <c r="Q11" s="1">
        <f t="shared" si="1"/>
        <v>109.78125000000003</v>
      </c>
      <c r="R11" s="1">
        <f t="shared" si="1"/>
        <v>118.55555555555559</v>
      </c>
      <c r="S11" s="1">
        <f t="shared" si="1"/>
        <v>127.67013888888894</v>
      </c>
      <c r="T11" s="1">
        <f t="shared" si="1"/>
        <v>137.12500000000006</v>
      </c>
      <c r="U11" s="1">
        <f t="shared" si="1"/>
        <v>146.92013888888897</v>
      </c>
      <c r="V11" s="1">
        <f t="shared" si="1"/>
        <v>157.05555555555566</v>
      </c>
      <c r="W11" s="1">
        <f t="shared" si="1"/>
        <v>167.5312500000001</v>
      </c>
      <c r="X11" s="1">
        <f t="shared" si="1"/>
        <v>178.34722222222234</v>
      </c>
      <c r="Y11" s="1">
        <f t="shared" si="1"/>
        <v>189.50347222222234</v>
      </c>
      <c r="Z11" s="1">
        <f t="shared" si="1"/>
        <v>201.00000000000014</v>
      </c>
    </row>
    <row r="12" spans="1:26" ht="12.75">
      <c r="A12" s="1" t="s">
        <v>30</v>
      </c>
      <c r="B12" s="1">
        <f>$F$6*$F$4*B$10^($F$6-1)+$F$7*$F$5*B$10^($F$7-1)</f>
        <v>12</v>
      </c>
      <c r="C12" s="1">
        <f aca="true" t="shared" si="2" ref="C12:Z12">$F$6*$F$4*C$10^($F$6-1)+$F$7*$F$5*C$10^($F$7-1)</f>
        <v>13.166666666666668</v>
      </c>
      <c r="D12" s="1">
        <f t="shared" si="2"/>
        <v>14.333333333333334</v>
      </c>
      <c r="E12" s="1">
        <f t="shared" si="2"/>
        <v>15.5</v>
      </c>
      <c r="F12" s="1">
        <f t="shared" si="2"/>
        <v>16.666666666666668</v>
      </c>
      <c r="G12" s="1">
        <f t="shared" si="2"/>
        <v>17.833333333333336</v>
      </c>
      <c r="H12" s="1">
        <f t="shared" si="2"/>
        <v>19</v>
      </c>
      <c r="I12" s="1">
        <f t="shared" si="2"/>
        <v>20.166666666666664</v>
      </c>
      <c r="J12" s="1">
        <f t="shared" si="2"/>
        <v>21.333333333333332</v>
      </c>
      <c r="K12" s="1">
        <f t="shared" si="2"/>
        <v>22.5</v>
      </c>
      <c r="L12" s="1">
        <f t="shared" si="2"/>
        <v>23.666666666666664</v>
      </c>
      <c r="M12" s="1">
        <f t="shared" si="2"/>
        <v>24.833333333333332</v>
      </c>
      <c r="N12" s="1">
        <f t="shared" si="2"/>
        <v>26</v>
      </c>
      <c r="O12" s="1">
        <f t="shared" si="2"/>
        <v>27.166666666666668</v>
      </c>
      <c r="P12" s="1">
        <f t="shared" si="2"/>
        <v>28.333333333333336</v>
      </c>
      <c r="Q12" s="1">
        <f t="shared" si="2"/>
        <v>29.500000000000004</v>
      </c>
      <c r="R12" s="1">
        <f t="shared" si="2"/>
        <v>30.66666666666667</v>
      </c>
      <c r="S12" s="1">
        <f t="shared" si="2"/>
        <v>31.83333333333334</v>
      </c>
      <c r="T12" s="1">
        <f t="shared" si="2"/>
        <v>33.00000000000001</v>
      </c>
      <c r="U12" s="1">
        <f t="shared" si="2"/>
        <v>34.16666666666667</v>
      </c>
      <c r="V12" s="1">
        <f t="shared" si="2"/>
        <v>35.33333333333334</v>
      </c>
      <c r="W12" s="1">
        <f t="shared" si="2"/>
        <v>36.500000000000014</v>
      </c>
      <c r="X12" s="1">
        <f t="shared" si="2"/>
        <v>37.66666666666668</v>
      </c>
      <c r="Y12" s="1">
        <f t="shared" si="2"/>
        <v>38.83333333333334</v>
      </c>
      <c r="Z12" s="1">
        <f t="shared" si="2"/>
        <v>40.000000000000014</v>
      </c>
    </row>
    <row r="13" spans="1:26" ht="12.75">
      <c r="A13" s="1" t="s">
        <v>31</v>
      </c>
      <c r="B13" s="1">
        <f>$F$6^2*$F$4*B$10^($F$6-2)+$F$7^2*$F$5*B$10^($F$7-2)</f>
        <v>16</v>
      </c>
      <c r="C13" s="1">
        <f aca="true" t="shared" si="3" ref="C13:Z13">$F$6^2*$F$4*C$10^($F$6-2)+$F$7^2*$F$5*C$10^($F$7-2)</f>
        <v>14.193548387096774</v>
      </c>
      <c r="D13" s="1">
        <f t="shared" si="3"/>
        <v>13.052631578947368</v>
      </c>
      <c r="E13" s="1">
        <f t="shared" si="3"/>
        <v>12.266666666666666</v>
      </c>
      <c r="F13" s="1">
        <f t="shared" si="3"/>
        <v>11.692307692307692</v>
      </c>
      <c r="G13" s="1">
        <f t="shared" si="3"/>
        <v>11.254237288135593</v>
      </c>
      <c r="H13" s="1">
        <f t="shared" si="3"/>
        <v>10.90909090909091</v>
      </c>
      <c r="I13" s="1">
        <f t="shared" si="3"/>
        <v>10.63013698630137</v>
      </c>
      <c r="J13" s="1">
        <f t="shared" si="3"/>
        <v>10.4</v>
      </c>
      <c r="K13" s="1">
        <f t="shared" si="3"/>
        <v>10.206896551724139</v>
      </c>
      <c r="L13" s="1">
        <f t="shared" si="3"/>
        <v>10.042553191489361</v>
      </c>
      <c r="M13" s="1">
        <f t="shared" si="3"/>
        <v>9.900990099009901</v>
      </c>
      <c r="N13" s="1">
        <f t="shared" si="3"/>
        <v>9.777777777777779</v>
      </c>
      <c r="O13" s="1">
        <f t="shared" si="3"/>
        <v>9.669565217391304</v>
      </c>
      <c r="P13" s="1">
        <f t="shared" si="3"/>
        <v>9.573770491803279</v>
      </c>
      <c r="Q13" s="1">
        <f t="shared" si="3"/>
        <v>9.488372093023255</v>
      </c>
      <c r="R13" s="1">
        <f t="shared" si="3"/>
        <v>9.411764705882353</v>
      </c>
      <c r="S13" s="1">
        <f t="shared" si="3"/>
        <v>9.342657342657342</v>
      </c>
      <c r="T13" s="1">
        <f t="shared" si="3"/>
        <v>9.28</v>
      </c>
      <c r="U13" s="1">
        <f t="shared" si="3"/>
        <v>9.222929936305732</v>
      </c>
      <c r="V13" s="1">
        <f t="shared" si="3"/>
        <v>9.170731707317072</v>
      </c>
      <c r="W13" s="1">
        <f t="shared" si="3"/>
        <v>9.12280701754386</v>
      </c>
      <c r="X13" s="1">
        <f t="shared" si="3"/>
        <v>9.078651685393258</v>
      </c>
      <c r="Y13" s="1">
        <f t="shared" si="3"/>
        <v>9.037837837837838</v>
      </c>
      <c r="Z13" s="1">
        <f t="shared" si="3"/>
        <v>9</v>
      </c>
    </row>
    <row r="14" spans="1:26" ht="12.75">
      <c r="A14" s="1" t="s">
        <v>32</v>
      </c>
      <c r="B14" s="1">
        <f>B11/$B$4</f>
        <v>0.76</v>
      </c>
      <c r="C14" s="1">
        <f aca="true" t="shared" si="4" ref="C14:Z14">C11/$B$4</f>
        <v>0.9068055555555558</v>
      </c>
      <c r="D14" s="1">
        <f t="shared" si="4"/>
        <v>1.0672222222222223</v>
      </c>
      <c r="E14" s="1">
        <f t="shared" si="4"/>
        <v>1.24125</v>
      </c>
      <c r="F14" s="1">
        <f t="shared" si="4"/>
        <v>1.428888888888889</v>
      </c>
      <c r="G14" s="1">
        <f t="shared" si="4"/>
        <v>1.6301388888888892</v>
      </c>
      <c r="H14" s="1">
        <f t="shared" si="4"/>
        <v>1.845</v>
      </c>
      <c r="I14" s="1">
        <f t="shared" si="4"/>
        <v>2.073472222222222</v>
      </c>
      <c r="J14" s="1">
        <f t="shared" si="4"/>
        <v>2.3155555555555556</v>
      </c>
      <c r="K14" s="1">
        <f t="shared" si="4"/>
        <v>2.57125</v>
      </c>
      <c r="L14" s="1">
        <f t="shared" si="4"/>
        <v>2.840555555555555</v>
      </c>
      <c r="M14" s="1">
        <f t="shared" si="4"/>
        <v>3.1234722222222215</v>
      </c>
      <c r="N14" s="1">
        <f t="shared" si="4"/>
        <v>3.42</v>
      </c>
      <c r="O14" s="1">
        <f t="shared" si="4"/>
        <v>3.7301388888888893</v>
      </c>
      <c r="P14" s="1">
        <f t="shared" si="4"/>
        <v>4.053888888888889</v>
      </c>
      <c r="Q14" s="1">
        <f t="shared" si="4"/>
        <v>4.391250000000001</v>
      </c>
      <c r="R14" s="1">
        <f t="shared" si="4"/>
        <v>4.742222222222224</v>
      </c>
      <c r="S14" s="1">
        <f t="shared" si="4"/>
        <v>5.106805555555558</v>
      </c>
      <c r="T14" s="1">
        <f t="shared" si="4"/>
        <v>5.485000000000002</v>
      </c>
      <c r="U14" s="1">
        <f t="shared" si="4"/>
        <v>5.876805555555559</v>
      </c>
      <c r="V14" s="1">
        <f t="shared" si="4"/>
        <v>6.282222222222226</v>
      </c>
      <c r="W14" s="1">
        <f t="shared" si="4"/>
        <v>6.701250000000004</v>
      </c>
      <c r="X14" s="1">
        <f t="shared" si="4"/>
        <v>7.133888888888894</v>
      </c>
      <c r="Y14" s="1">
        <f t="shared" si="4"/>
        <v>7.580138888888894</v>
      </c>
      <c r="Z14" s="1">
        <f t="shared" si="4"/>
        <v>8.040000000000006</v>
      </c>
    </row>
    <row r="15" spans="1:26" ht="12.75">
      <c r="A15" s="1" t="s">
        <v>33</v>
      </c>
      <c r="B15" s="1">
        <f>$D$4+B14</f>
        <v>0.76</v>
      </c>
      <c r="C15" s="1">
        <f aca="true" t="shared" si="5" ref="C15:Z15">$D$4+C14</f>
        <v>0.9068055555555558</v>
      </c>
      <c r="D15" s="1">
        <f t="shared" si="5"/>
        <v>1.0672222222222223</v>
      </c>
      <c r="E15" s="1">
        <f t="shared" si="5"/>
        <v>1.24125</v>
      </c>
      <c r="F15" s="1">
        <f t="shared" si="5"/>
        <v>1.428888888888889</v>
      </c>
      <c r="G15" s="1">
        <f t="shared" si="5"/>
        <v>1.6301388888888892</v>
      </c>
      <c r="H15" s="1">
        <f t="shared" si="5"/>
        <v>1.845</v>
      </c>
      <c r="I15" s="1">
        <f t="shared" si="5"/>
        <v>2.073472222222222</v>
      </c>
      <c r="J15" s="1">
        <f t="shared" si="5"/>
        <v>2.3155555555555556</v>
      </c>
      <c r="K15" s="1">
        <f t="shared" si="5"/>
        <v>2.57125</v>
      </c>
      <c r="L15" s="1">
        <f t="shared" si="5"/>
        <v>2.840555555555555</v>
      </c>
      <c r="M15" s="1">
        <f t="shared" si="5"/>
        <v>3.1234722222222215</v>
      </c>
      <c r="N15" s="1">
        <f t="shared" si="5"/>
        <v>3.42</v>
      </c>
      <c r="O15" s="1">
        <f t="shared" si="5"/>
        <v>3.7301388888888893</v>
      </c>
      <c r="P15" s="1">
        <f t="shared" si="5"/>
        <v>4.053888888888889</v>
      </c>
      <c r="Q15" s="1">
        <f t="shared" si="5"/>
        <v>4.391250000000001</v>
      </c>
      <c r="R15" s="1">
        <f t="shared" si="5"/>
        <v>4.742222222222224</v>
      </c>
      <c r="S15" s="1">
        <f t="shared" si="5"/>
        <v>5.106805555555558</v>
      </c>
      <c r="T15" s="1">
        <f t="shared" si="5"/>
        <v>5.485000000000002</v>
      </c>
      <c r="U15" s="1">
        <f t="shared" si="5"/>
        <v>5.876805555555559</v>
      </c>
      <c r="V15" s="1">
        <f t="shared" si="5"/>
        <v>6.282222222222226</v>
      </c>
      <c r="W15" s="1">
        <f t="shared" si="5"/>
        <v>6.701250000000004</v>
      </c>
      <c r="X15" s="1">
        <f t="shared" si="5"/>
        <v>7.133888888888894</v>
      </c>
      <c r="Y15" s="1">
        <f t="shared" si="5"/>
        <v>7.580138888888894</v>
      </c>
      <c r="Z15" s="1">
        <f t="shared" si="5"/>
        <v>8.040000000000006</v>
      </c>
    </row>
    <row r="16" spans="1:26" ht="12.75">
      <c r="A16" s="1" t="s">
        <v>35</v>
      </c>
      <c r="B16" s="1">
        <f>B12/$B$4</f>
        <v>0.48</v>
      </c>
      <c r="C16" s="1">
        <f aca="true" t="shared" si="6" ref="C16:Z16">C12/$B$4</f>
        <v>0.5266666666666667</v>
      </c>
      <c r="D16" s="1">
        <f t="shared" si="6"/>
        <v>0.5733333333333334</v>
      </c>
      <c r="E16" s="1">
        <f t="shared" si="6"/>
        <v>0.62</v>
      </c>
      <c r="F16" s="1">
        <f t="shared" si="6"/>
        <v>0.6666666666666667</v>
      </c>
      <c r="G16" s="1">
        <f t="shared" si="6"/>
        <v>0.7133333333333334</v>
      </c>
      <c r="H16" s="1">
        <f t="shared" si="6"/>
        <v>0.76</v>
      </c>
      <c r="I16" s="1">
        <f t="shared" si="6"/>
        <v>0.8066666666666665</v>
      </c>
      <c r="J16" s="1">
        <f t="shared" si="6"/>
        <v>0.8533333333333333</v>
      </c>
      <c r="K16" s="1">
        <f t="shared" si="6"/>
        <v>0.9</v>
      </c>
      <c r="L16" s="1">
        <f t="shared" si="6"/>
        <v>0.9466666666666665</v>
      </c>
      <c r="M16" s="1">
        <f t="shared" si="6"/>
        <v>0.9933333333333333</v>
      </c>
      <c r="N16" s="1">
        <f t="shared" si="6"/>
        <v>1.04</v>
      </c>
      <c r="O16" s="1">
        <f t="shared" si="6"/>
        <v>1.0866666666666667</v>
      </c>
      <c r="P16" s="1">
        <f t="shared" si="6"/>
        <v>1.1333333333333335</v>
      </c>
      <c r="Q16" s="1">
        <f t="shared" si="6"/>
        <v>1.1800000000000002</v>
      </c>
      <c r="R16" s="1">
        <f t="shared" si="6"/>
        <v>1.2266666666666668</v>
      </c>
      <c r="S16" s="1">
        <f t="shared" si="6"/>
        <v>1.2733333333333337</v>
      </c>
      <c r="T16" s="1">
        <f t="shared" si="6"/>
        <v>1.3200000000000003</v>
      </c>
      <c r="U16" s="1">
        <f t="shared" si="6"/>
        <v>1.366666666666667</v>
      </c>
      <c r="V16" s="1">
        <f t="shared" si="6"/>
        <v>1.4133333333333338</v>
      </c>
      <c r="W16" s="1">
        <f t="shared" si="6"/>
        <v>1.4600000000000006</v>
      </c>
      <c r="X16" s="1">
        <f t="shared" si="6"/>
        <v>1.506666666666667</v>
      </c>
      <c r="Y16" s="1">
        <f t="shared" si="6"/>
        <v>1.5533333333333337</v>
      </c>
      <c r="Z16" s="1">
        <f t="shared" si="6"/>
        <v>1.6000000000000005</v>
      </c>
    </row>
    <row r="17" spans="1:26" ht="12.75">
      <c r="A17" s="1" t="s">
        <v>34</v>
      </c>
      <c r="B17" s="1">
        <f>B13/$B$4</f>
        <v>0.64</v>
      </c>
      <c r="C17" s="1">
        <f aca="true" t="shared" si="7" ref="C17:Z17">C13/$B$4</f>
        <v>0.567741935483871</v>
      </c>
      <c r="D17" s="1">
        <f t="shared" si="7"/>
        <v>0.5221052631578947</v>
      </c>
      <c r="E17" s="1">
        <f t="shared" si="7"/>
        <v>0.49066666666666664</v>
      </c>
      <c r="F17" s="1">
        <f t="shared" si="7"/>
        <v>0.4676923076923077</v>
      </c>
      <c r="G17" s="1">
        <f t="shared" si="7"/>
        <v>0.45016949152542374</v>
      </c>
      <c r="H17" s="1">
        <f t="shared" si="7"/>
        <v>0.4363636363636364</v>
      </c>
      <c r="I17" s="1">
        <f t="shared" si="7"/>
        <v>0.4252054794520548</v>
      </c>
      <c r="J17" s="1">
        <f t="shared" si="7"/>
        <v>0.41600000000000004</v>
      </c>
      <c r="K17" s="1">
        <f t="shared" si="7"/>
        <v>0.40827586206896554</v>
      </c>
      <c r="L17" s="1">
        <f t="shared" si="7"/>
        <v>0.40170212765957447</v>
      </c>
      <c r="M17" s="1">
        <f t="shared" si="7"/>
        <v>0.39603960396039606</v>
      </c>
      <c r="N17" s="1">
        <f t="shared" si="7"/>
        <v>0.39111111111111113</v>
      </c>
      <c r="O17" s="1">
        <f t="shared" si="7"/>
        <v>0.3867826086956521</v>
      </c>
      <c r="P17" s="1">
        <f t="shared" si="7"/>
        <v>0.3829508196721311</v>
      </c>
      <c r="Q17" s="1">
        <f t="shared" si="7"/>
        <v>0.3795348837209302</v>
      </c>
      <c r="R17" s="1">
        <f t="shared" si="7"/>
        <v>0.3764705882352941</v>
      </c>
      <c r="S17" s="1">
        <f t="shared" si="7"/>
        <v>0.37370629370629366</v>
      </c>
      <c r="T17" s="1">
        <f t="shared" si="7"/>
        <v>0.3712</v>
      </c>
      <c r="U17" s="1">
        <f t="shared" si="7"/>
        <v>0.3689171974522293</v>
      </c>
      <c r="V17" s="1">
        <f t="shared" si="7"/>
        <v>0.3668292682926829</v>
      </c>
      <c r="W17" s="1">
        <f t="shared" si="7"/>
        <v>0.3649122807017544</v>
      </c>
      <c r="X17" s="1">
        <f t="shared" si="7"/>
        <v>0.3631460674157303</v>
      </c>
      <c r="Y17" s="1">
        <f t="shared" si="7"/>
        <v>0.3615135135135135</v>
      </c>
      <c r="Z17" s="1">
        <f t="shared" si="7"/>
        <v>0.36</v>
      </c>
    </row>
    <row r="18" spans="1:26" ht="12.75">
      <c r="A18" s="1" t="s">
        <v>38</v>
      </c>
      <c r="B18" s="1">
        <f>B12*$B$3/($B$9*$B$4)</f>
        <v>0.96</v>
      </c>
      <c r="C18" s="1">
        <f aca="true" t="shared" si="8" ref="C18:Z18">-C12*$B$3/($B$9*$B$4)</f>
        <v>-1.0533333333333335</v>
      </c>
      <c r="D18" s="1">
        <f t="shared" si="8"/>
        <v>-1.1466666666666667</v>
      </c>
      <c r="E18" s="1">
        <f t="shared" si="8"/>
        <v>-1.24</v>
      </c>
      <c r="F18" s="1">
        <f t="shared" si="8"/>
        <v>-1.3333333333333335</v>
      </c>
      <c r="G18" s="1">
        <f t="shared" si="8"/>
        <v>-1.426666666666667</v>
      </c>
      <c r="H18" s="1">
        <f t="shared" si="8"/>
        <v>-1.52</v>
      </c>
      <c r="I18" s="1">
        <f t="shared" si="8"/>
        <v>-1.613333333333333</v>
      </c>
      <c r="J18" s="1">
        <f t="shared" si="8"/>
        <v>-1.7066666666666666</v>
      </c>
      <c r="K18" s="1">
        <f t="shared" si="8"/>
        <v>-1.8</v>
      </c>
      <c r="L18" s="1">
        <f t="shared" si="8"/>
        <v>-1.893333333333333</v>
      </c>
      <c r="M18" s="1">
        <f t="shared" si="8"/>
        <v>-1.9866666666666666</v>
      </c>
      <c r="N18" s="1">
        <f t="shared" si="8"/>
        <v>-2.08</v>
      </c>
      <c r="O18" s="1">
        <f t="shared" si="8"/>
        <v>-2.1733333333333333</v>
      </c>
      <c r="P18" s="1">
        <f t="shared" si="8"/>
        <v>-2.266666666666667</v>
      </c>
      <c r="Q18" s="1">
        <f t="shared" si="8"/>
        <v>-2.3600000000000003</v>
      </c>
      <c r="R18" s="1">
        <f t="shared" si="8"/>
        <v>-2.453333333333334</v>
      </c>
      <c r="S18" s="1">
        <f t="shared" si="8"/>
        <v>-2.546666666666667</v>
      </c>
      <c r="T18" s="1">
        <f t="shared" si="8"/>
        <v>-2.6400000000000006</v>
      </c>
      <c r="U18" s="1">
        <f t="shared" si="8"/>
        <v>-2.733333333333334</v>
      </c>
      <c r="V18" s="1">
        <f t="shared" si="8"/>
        <v>-2.8266666666666675</v>
      </c>
      <c r="W18" s="1">
        <f t="shared" si="8"/>
        <v>-2.920000000000001</v>
      </c>
      <c r="X18" s="1">
        <f t="shared" si="8"/>
        <v>-3.0133333333333345</v>
      </c>
      <c r="Y18" s="1">
        <f t="shared" si="8"/>
        <v>-3.1066666666666674</v>
      </c>
      <c r="Z18" s="1">
        <f t="shared" si="8"/>
        <v>-3.200000000000001</v>
      </c>
    </row>
    <row r="19" spans="1:26" ht="12.75">
      <c r="A19" s="1" t="s">
        <v>37</v>
      </c>
      <c r="B19" s="1">
        <f>B11*$B$3/($B$9*$B$4)</f>
        <v>1.52</v>
      </c>
      <c r="C19" s="1">
        <f aca="true" t="shared" si="9" ref="C19:Z19">C$11/$B$9</f>
        <v>1.1335069444444446</v>
      </c>
      <c r="D19" s="1">
        <f t="shared" si="9"/>
        <v>1.3340277777777778</v>
      </c>
      <c r="E19" s="1">
        <f t="shared" si="9"/>
        <v>1.5515625</v>
      </c>
      <c r="F19" s="1">
        <f t="shared" si="9"/>
        <v>1.7861111111111114</v>
      </c>
      <c r="G19" s="1">
        <f t="shared" si="9"/>
        <v>2.0376736111111113</v>
      </c>
      <c r="H19" s="1">
        <f t="shared" si="9"/>
        <v>2.30625</v>
      </c>
      <c r="I19" s="1">
        <f t="shared" si="9"/>
        <v>2.5918402777777776</v>
      </c>
      <c r="J19" s="1">
        <f t="shared" si="9"/>
        <v>2.8944444444444444</v>
      </c>
      <c r="K19" s="1">
        <f t="shared" si="9"/>
        <v>3.2140625</v>
      </c>
      <c r="L19" s="1">
        <f t="shared" si="9"/>
        <v>3.5506944444444435</v>
      </c>
      <c r="M19" s="1">
        <f t="shared" si="9"/>
        <v>3.904340277777777</v>
      </c>
      <c r="N19" s="1">
        <f t="shared" si="9"/>
        <v>4.275</v>
      </c>
      <c r="O19" s="1">
        <f t="shared" si="9"/>
        <v>4.662673611111112</v>
      </c>
      <c r="P19" s="1">
        <f t="shared" si="9"/>
        <v>5.067361111111111</v>
      </c>
      <c r="Q19" s="1">
        <f t="shared" si="9"/>
        <v>5.489062500000001</v>
      </c>
      <c r="R19" s="1">
        <f t="shared" si="9"/>
        <v>5.927777777777779</v>
      </c>
      <c r="S19" s="1">
        <f t="shared" si="9"/>
        <v>6.383506944444447</v>
      </c>
      <c r="T19" s="1">
        <f t="shared" si="9"/>
        <v>6.856250000000003</v>
      </c>
      <c r="U19" s="1">
        <f t="shared" si="9"/>
        <v>7.346006944444449</v>
      </c>
      <c r="V19" s="1">
        <f t="shared" si="9"/>
        <v>7.852777777777783</v>
      </c>
      <c r="W19" s="1">
        <f t="shared" si="9"/>
        <v>8.376562500000006</v>
      </c>
      <c r="X19" s="1">
        <f t="shared" si="9"/>
        <v>8.917361111111116</v>
      </c>
      <c r="Y19" s="1">
        <f t="shared" si="9"/>
        <v>9.475173611111117</v>
      </c>
      <c r="Z19" s="1">
        <f t="shared" si="9"/>
        <v>10.050000000000008</v>
      </c>
    </row>
    <row r="20" spans="1:26" ht="12.75">
      <c r="A20" s="1" t="s">
        <v>39</v>
      </c>
      <c r="B20" s="1">
        <f>B13*$B$3/($B$4*$B$9)</f>
        <v>1.28</v>
      </c>
      <c r="C20" s="1">
        <f aca="true" t="shared" si="10" ref="C20:Z20">-C13*$B$3/($B$4*$B$9)</f>
        <v>-1.135483870967742</v>
      </c>
      <c r="D20" s="1">
        <f t="shared" si="10"/>
        <v>-1.0442105263157893</v>
      </c>
      <c r="E20" s="1">
        <f t="shared" si="10"/>
        <v>-0.9813333333333333</v>
      </c>
      <c r="F20" s="1">
        <f t="shared" si="10"/>
        <v>-0.9353846153846154</v>
      </c>
      <c r="G20" s="1">
        <f t="shared" si="10"/>
        <v>-0.9003389830508475</v>
      </c>
      <c r="H20" s="1">
        <f t="shared" si="10"/>
        <v>-0.8727272727272728</v>
      </c>
      <c r="I20" s="1">
        <f t="shared" si="10"/>
        <v>-0.8504109589041096</v>
      </c>
      <c r="J20" s="1">
        <f t="shared" si="10"/>
        <v>-0.832</v>
      </c>
      <c r="K20" s="1">
        <f t="shared" si="10"/>
        <v>-0.8165517241379312</v>
      </c>
      <c r="L20" s="1">
        <f t="shared" si="10"/>
        <v>-0.8034042553191489</v>
      </c>
      <c r="M20" s="1">
        <f t="shared" si="10"/>
        <v>-0.7920792079207921</v>
      </c>
      <c r="N20" s="1">
        <f t="shared" si="10"/>
        <v>-0.7822222222222223</v>
      </c>
      <c r="O20" s="1">
        <f t="shared" si="10"/>
        <v>-0.7735652173913042</v>
      </c>
      <c r="P20" s="1">
        <f t="shared" si="10"/>
        <v>-0.7659016393442624</v>
      </c>
      <c r="Q20" s="1">
        <f t="shared" si="10"/>
        <v>-0.7590697674418605</v>
      </c>
      <c r="R20" s="1">
        <f t="shared" si="10"/>
        <v>-0.7529411764705883</v>
      </c>
      <c r="S20" s="1">
        <f t="shared" si="10"/>
        <v>-0.7474125874125873</v>
      </c>
      <c r="T20" s="1">
        <f t="shared" si="10"/>
        <v>-0.7424</v>
      </c>
      <c r="U20" s="1">
        <f t="shared" si="10"/>
        <v>-0.7378343949044586</v>
      </c>
      <c r="V20" s="1">
        <f t="shared" si="10"/>
        <v>-0.7336585365853658</v>
      </c>
      <c r="W20" s="1">
        <f t="shared" si="10"/>
        <v>-0.7298245614035088</v>
      </c>
      <c r="X20" s="1">
        <f t="shared" si="10"/>
        <v>-0.7262921348314605</v>
      </c>
      <c r="Y20" s="1">
        <f t="shared" si="10"/>
        <v>-0.723027027027027</v>
      </c>
      <c r="Z20" s="1">
        <f t="shared" si="10"/>
        <v>-0.72</v>
      </c>
    </row>
    <row r="21" spans="1:26" ht="12.75">
      <c r="A21" s="5" t="s">
        <v>40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2" t="s">
        <v>42</v>
      </c>
      <c r="B22" s="1">
        <f>$F$3+$F$4*B10+$F$5*B10^2</f>
        <v>19</v>
      </c>
      <c r="C22" s="1">
        <f>$F$3+$F$4*C10+$F$5*C10^2</f>
        <v>22.670138888888893</v>
      </c>
      <c r="D22" s="1">
        <f aca="true" t="shared" si="11" ref="D22:Z22">$F$3+$F$4*D10+$F$5*D10^2</f>
        <v>26.680555555555557</v>
      </c>
      <c r="E22" s="1">
        <f t="shared" si="11"/>
        <v>31.03125</v>
      </c>
      <c r="F22" s="1">
        <f t="shared" si="11"/>
        <v>35.72222222222223</v>
      </c>
      <c r="G22" s="1">
        <f t="shared" si="11"/>
        <v>40.75347222222223</v>
      </c>
      <c r="H22" s="1">
        <f t="shared" si="11"/>
        <v>46.125</v>
      </c>
      <c r="I22" s="1">
        <f t="shared" si="11"/>
        <v>51.83680555555555</v>
      </c>
      <c r="J22" s="1">
        <f t="shared" si="11"/>
        <v>57.888888888888886</v>
      </c>
      <c r="K22" s="1">
        <f t="shared" si="11"/>
        <v>64.28125</v>
      </c>
      <c r="L22" s="1">
        <f t="shared" si="11"/>
        <v>71.01388888888887</v>
      </c>
      <c r="M22" s="1">
        <f t="shared" si="11"/>
        <v>78.08680555555554</v>
      </c>
      <c r="N22" s="1">
        <f t="shared" si="11"/>
        <v>85.5</v>
      </c>
      <c r="O22" s="1">
        <f t="shared" si="11"/>
        <v>93.25347222222223</v>
      </c>
      <c r="P22" s="1">
        <f t="shared" si="11"/>
        <v>101.34722222222223</v>
      </c>
      <c r="Q22" s="1">
        <f t="shared" si="11"/>
        <v>109.78125000000003</v>
      </c>
      <c r="R22" s="1">
        <f t="shared" si="11"/>
        <v>118.55555555555559</v>
      </c>
      <c r="S22" s="1">
        <f t="shared" si="11"/>
        <v>127.67013888888894</v>
      </c>
      <c r="T22" s="1">
        <f t="shared" si="11"/>
        <v>137.12500000000006</v>
      </c>
      <c r="U22" s="1">
        <f t="shared" si="11"/>
        <v>146.92013888888897</v>
      </c>
      <c r="V22" s="1">
        <f t="shared" si="11"/>
        <v>157.05555555555566</v>
      </c>
      <c r="W22" s="1">
        <f t="shared" si="11"/>
        <v>167.5312500000001</v>
      </c>
      <c r="X22" s="1">
        <f t="shared" si="11"/>
        <v>178.34722222222234</v>
      </c>
      <c r="Y22" s="1">
        <f t="shared" si="11"/>
        <v>189.50347222222234</v>
      </c>
      <c r="Z22" s="1">
        <f t="shared" si="11"/>
        <v>201.00000000000014</v>
      </c>
    </row>
    <row r="23" spans="1:26" ht="12.75">
      <c r="A23" s="3" t="s">
        <v>7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</row>
    <row r="24" spans="1:26" ht="12.75">
      <c r="A24" s="3" t="s">
        <v>8</v>
      </c>
      <c r="B24" s="1">
        <f>C22-B22</f>
        <v>3.670138888888893</v>
      </c>
      <c r="C24" s="1">
        <f aca="true" t="shared" si="12" ref="C24:Z24">D22-C22</f>
        <v>4.010416666666664</v>
      </c>
      <c r="D24" s="1">
        <f t="shared" si="12"/>
        <v>4.350694444444443</v>
      </c>
      <c r="E24" s="1">
        <f t="shared" si="12"/>
        <v>4.6909722222222285</v>
      </c>
      <c r="F24" s="1">
        <f t="shared" si="12"/>
        <v>5.03125</v>
      </c>
      <c r="G24" s="1">
        <f t="shared" si="12"/>
        <v>5.3715277777777715</v>
      </c>
      <c r="H24" s="1">
        <f t="shared" si="12"/>
        <v>5.71180555555555</v>
      </c>
      <c r="I24" s="1">
        <f t="shared" si="12"/>
        <v>6.052083333333336</v>
      </c>
      <c r="J24" s="1">
        <f t="shared" si="12"/>
        <v>6.392361111111114</v>
      </c>
      <c r="K24" s="1">
        <f t="shared" si="12"/>
        <v>6.7326388888888715</v>
      </c>
      <c r="L24" s="1">
        <f t="shared" si="12"/>
        <v>7.072916666666671</v>
      </c>
      <c r="M24" s="1">
        <f t="shared" si="12"/>
        <v>7.413194444444457</v>
      </c>
      <c r="N24" s="1">
        <f t="shared" si="12"/>
        <v>7.7534722222222285</v>
      </c>
      <c r="O24" s="1">
        <f t="shared" si="12"/>
        <v>8.09375</v>
      </c>
      <c r="P24" s="1">
        <f t="shared" si="12"/>
        <v>8.4340277777778</v>
      </c>
      <c r="Q24" s="1">
        <f t="shared" si="12"/>
        <v>8.774305555555557</v>
      </c>
      <c r="R24" s="1">
        <f t="shared" si="12"/>
        <v>9.114583333333357</v>
      </c>
      <c r="S24" s="1">
        <f t="shared" si="12"/>
        <v>9.454861111111114</v>
      </c>
      <c r="T24" s="1">
        <f t="shared" si="12"/>
        <v>9.795138888888914</v>
      </c>
      <c r="U24" s="1">
        <f t="shared" si="12"/>
        <v>10.135416666666686</v>
      </c>
      <c r="V24" s="1">
        <f t="shared" si="12"/>
        <v>10.475694444444457</v>
      </c>
      <c r="W24" s="1">
        <f t="shared" si="12"/>
        <v>10.815972222222229</v>
      </c>
      <c r="X24" s="1">
        <f t="shared" si="12"/>
        <v>11.15625</v>
      </c>
      <c r="Y24" s="1">
        <f t="shared" si="12"/>
        <v>11.4965277777778</v>
      </c>
      <c r="Z24" s="1">
        <f t="shared" si="12"/>
        <v>-201.00000000000014</v>
      </c>
    </row>
    <row r="25" spans="1:26" ht="12.75">
      <c r="A25" s="3" t="s">
        <v>9</v>
      </c>
      <c r="B25" s="1">
        <f>C23-B23</f>
        <v>0</v>
      </c>
      <c r="C25" s="1">
        <f aca="true" t="shared" si="13" ref="C25:Z25">D23-C23</f>
        <v>0</v>
      </c>
      <c r="D25" s="1">
        <f t="shared" si="13"/>
        <v>0</v>
      </c>
      <c r="E25" s="1">
        <f t="shared" si="13"/>
        <v>0</v>
      </c>
      <c r="F25" s="1">
        <f t="shared" si="13"/>
        <v>0</v>
      </c>
      <c r="G25" s="1">
        <f t="shared" si="13"/>
        <v>0</v>
      </c>
      <c r="H25" s="1">
        <f t="shared" si="13"/>
        <v>0</v>
      </c>
      <c r="I25" s="1">
        <f t="shared" si="13"/>
        <v>0</v>
      </c>
      <c r="J25" s="1">
        <f t="shared" si="13"/>
        <v>0</v>
      </c>
      <c r="K25" s="1">
        <f t="shared" si="13"/>
        <v>0</v>
      </c>
      <c r="L25" s="1">
        <f t="shared" si="13"/>
        <v>0</v>
      </c>
      <c r="M25" s="1">
        <f t="shared" si="13"/>
        <v>0</v>
      </c>
      <c r="N25" s="1">
        <f t="shared" si="13"/>
        <v>0</v>
      </c>
      <c r="O25" s="1">
        <f t="shared" si="13"/>
        <v>0</v>
      </c>
      <c r="P25" s="1">
        <f t="shared" si="13"/>
        <v>0</v>
      </c>
      <c r="Q25" s="1">
        <f t="shared" si="13"/>
        <v>0</v>
      </c>
      <c r="R25" s="1">
        <f t="shared" si="13"/>
        <v>0</v>
      </c>
      <c r="S25" s="1">
        <f t="shared" si="13"/>
        <v>0</v>
      </c>
      <c r="T25" s="1">
        <f t="shared" si="13"/>
        <v>0</v>
      </c>
      <c r="U25" s="1">
        <f t="shared" si="13"/>
        <v>0</v>
      </c>
      <c r="V25" s="1">
        <f t="shared" si="13"/>
        <v>0</v>
      </c>
      <c r="W25" s="1">
        <f t="shared" si="13"/>
        <v>0</v>
      </c>
      <c r="X25" s="1">
        <f t="shared" si="13"/>
        <v>0</v>
      </c>
      <c r="Y25" s="1">
        <f t="shared" si="13"/>
        <v>0</v>
      </c>
      <c r="Z25" s="1">
        <f t="shared" si="13"/>
        <v>0</v>
      </c>
    </row>
    <row r="26" spans="1:26" ht="12.75">
      <c r="A26" s="3" t="s">
        <v>10</v>
      </c>
      <c r="B26" s="1">
        <f>SQRT(B24^2+B25^2)</f>
        <v>3.670138888888893</v>
      </c>
      <c r="C26" s="1">
        <f aca="true" t="shared" si="14" ref="C26:Z26">SQRT(C24^2+C25^2)</f>
        <v>4.010416666666664</v>
      </c>
      <c r="D26" s="1">
        <f t="shared" si="14"/>
        <v>4.350694444444443</v>
      </c>
      <c r="E26" s="1">
        <f t="shared" si="14"/>
        <v>4.6909722222222285</v>
      </c>
      <c r="F26" s="1">
        <f t="shared" si="14"/>
        <v>5.03125</v>
      </c>
      <c r="G26" s="1">
        <f t="shared" si="14"/>
        <v>5.3715277777777715</v>
      </c>
      <c r="H26" s="1">
        <f t="shared" si="14"/>
        <v>5.71180555555555</v>
      </c>
      <c r="I26" s="1">
        <f t="shared" si="14"/>
        <v>6.052083333333336</v>
      </c>
      <c r="J26" s="1">
        <f t="shared" si="14"/>
        <v>6.392361111111114</v>
      </c>
      <c r="K26" s="1">
        <f t="shared" si="14"/>
        <v>6.7326388888888715</v>
      </c>
      <c r="L26" s="1">
        <f t="shared" si="14"/>
        <v>7.072916666666671</v>
      </c>
      <c r="M26" s="1">
        <f t="shared" si="14"/>
        <v>7.413194444444457</v>
      </c>
      <c r="N26" s="1">
        <f t="shared" si="14"/>
        <v>7.7534722222222285</v>
      </c>
      <c r="O26" s="1">
        <f t="shared" si="14"/>
        <v>8.09375</v>
      </c>
      <c r="P26" s="1">
        <f t="shared" si="14"/>
        <v>8.4340277777778</v>
      </c>
      <c r="Q26" s="1">
        <f t="shared" si="14"/>
        <v>8.774305555555557</v>
      </c>
      <c r="R26" s="1">
        <f t="shared" si="14"/>
        <v>9.114583333333357</v>
      </c>
      <c r="S26" s="1">
        <f t="shared" si="14"/>
        <v>9.454861111111114</v>
      </c>
      <c r="T26" s="1">
        <f t="shared" si="14"/>
        <v>9.795138888888914</v>
      </c>
      <c r="U26" s="1">
        <f t="shared" si="14"/>
        <v>10.135416666666686</v>
      </c>
      <c r="V26" s="1">
        <f t="shared" si="14"/>
        <v>10.475694444444457</v>
      </c>
      <c r="W26" s="1">
        <f t="shared" si="14"/>
        <v>10.815972222222229</v>
      </c>
      <c r="X26" s="1">
        <f t="shared" si="14"/>
        <v>11.15625</v>
      </c>
      <c r="Y26" s="1">
        <f t="shared" si="14"/>
        <v>11.4965277777778</v>
      </c>
      <c r="Z26" s="1">
        <f t="shared" si="14"/>
        <v>201.00000000000014</v>
      </c>
    </row>
    <row r="27" spans="1:26" ht="12.75">
      <c r="A27" s="2" t="s">
        <v>11</v>
      </c>
      <c r="B27" s="1">
        <f>2*$F$5*B10+$F$4</f>
        <v>12</v>
      </c>
      <c r="C27" s="1">
        <f aca="true" t="shared" si="15" ref="C27:Z27">2*$F$5*C10+$F$4</f>
        <v>13.166666666666668</v>
      </c>
      <c r="D27" s="1">
        <f t="shared" si="15"/>
        <v>14.333333333333334</v>
      </c>
      <c r="E27" s="1">
        <f t="shared" si="15"/>
        <v>15.5</v>
      </c>
      <c r="F27" s="1">
        <f t="shared" si="15"/>
        <v>16.666666666666668</v>
      </c>
      <c r="G27" s="1">
        <f t="shared" si="15"/>
        <v>17.833333333333336</v>
      </c>
      <c r="H27" s="1">
        <f t="shared" si="15"/>
        <v>19</v>
      </c>
      <c r="I27" s="1">
        <f t="shared" si="15"/>
        <v>20.166666666666664</v>
      </c>
      <c r="J27" s="1">
        <f t="shared" si="15"/>
        <v>21.333333333333332</v>
      </c>
      <c r="K27" s="1">
        <f t="shared" si="15"/>
        <v>22.5</v>
      </c>
      <c r="L27" s="1">
        <f t="shared" si="15"/>
        <v>23.666666666666664</v>
      </c>
      <c r="M27" s="1">
        <f t="shared" si="15"/>
        <v>24.833333333333332</v>
      </c>
      <c r="N27" s="1">
        <f t="shared" si="15"/>
        <v>26</v>
      </c>
      <c r="O27" s="1">
        <f t="shared" si="15"/>
        <v>27.166666666666668</v>
      </c>
      <c r="P27" s="1">
        <f t="shared" si="15"/>
        <v>28.333333333333336</v>
      </c>
      <c r="Q27" s="1">
        <f t="shared" si="15"/>
        <v>29.500000000000004</v>
      </c>
      <c r="R27" s="1">
        <f t="shared" si="15"/>
        <v>30.66666666666667</v>
      </c>
      <c r="S27" s="1">
        <f t="shared" si="15"/>
        <v>31.83333333333334</v>
      </c>
      <c r="T27" s="1">
        <f t="shared" si="15"/>
        <v>33.00000000000001</v>
      </c>
      <c r="U27" s="1">
        <f t="shared" si="15"/>
        <v>34.16666666666667</v>
      </c>
      <c r="V27" s="1">
        <f t="shared" si="15"/>
        <v>35.33333333333334</v>
      </c>
      <c r="W27" s="1">
        <f t="shared" si="15"/>
        <v>36.500000000000014</v>
      </c>
      <c r="X27" s="1">
        <f t="shared" si="15"/>
        <v>37.66666666666668</v>
      </c>
      <c r="Y27" s="1">
        <f t="shared" si="15"/>
        <v>38.83333333333334</v>
      </c>
      <c r="Z27" s="1">
        <f t="shared" si="15"/>
        <v>40.000000000000014</v>
      </c>
    </row>
    <row r="28" spans="1:26" ht="12.75">
      <c r="A28" s="2" t="s">
        <v>12</v>
      </c>
      <c r="B28" s="1">
        <f>2*$F$5</f>
        <v>4</v>
      </c>
      <c r="C28" s="1">
        <f aca="true" t="shared" si="16" ref="C28:Z28">2*$F$5</f>
        <v>4</v>
      </c>
      <c r="D28" s="1">
        <f t="shared" si="16"/>
        <v>4</v>
      </c>
      <c r="E28" s="1">
        <f t="shared" si="16"/>
        <v>4</v>
      </c>
      <c r="F28" s="1">
        <f t="shared" si="16"/>
        <v>4</v>
      </c>
      <c r="G28" s="1">
        <f t="shared" si="16"/>
        <v>4</v>
      </c>
      <c r="H28" s="1">
        <f t="shared" si="16"/>
        <v>4</v>
      </c>
      <c r="I28" s="1">
        <f t="shared" si="16"/>
        <v>4</v>
      </c>
      <c r="J28" s="1">
        <f t="shared" si="16"/>
        <v>4</v>
      </c>
      <c r="K28" s="1">
        <f t="shared" si="16"/>
        <v>4</v>
      </c>
      <c r="L28" s="1">
        <f t="shared" si="16"/>
        <v>4</v>
      </c>
      <c r="M28" s="1">
        <f t="shared" si="16"/>
        <v>4</v>
      </c>
      <c r="N28" s="1">
        <f t="shared" si="16"/>
        <v>4</v>
      </c>
      <c r="O28" s="1">
        <f t="shared" si="16"/>
        <v>4</v>
      </c>
      <c r="P28" s="1">
        <f t="shared" si="16"/>
        <v>4</v>
      </c>
      <c r="Q28" s="1">
        <f t="shared" si="16"/>
        <v>4</v>
      </c>
      <c r="R28" s="1">
        <f t="shared" si="16"/>
        <v>4</v>
      </c>
      <c r="S28" s="1">
        <f t="shared" si="16"/>
        <v>4</v>
      </c>
      <c r="T28" s="1">
        <f t="shared" si="16"/>
        <v>4</v>
      </c>
      <c r="U28" s="1">
        <f t="shared" si="16"/>
        <v>4</v>
      </c>
      <c r="V28" s="1">
        <f t="shared" si="16"/>
        <v>4</v>
      </c>
      <c r="W28" s="1">
        <f t="shared" si="16"/>
        <v>4</v>
      </c>
      <c r="X28" s="1">
        <f t="shared" si="16"/>
        <v>4</v>
      </c>
      <c r="Y28" s="1">
        <f t="shared" si="16"/>
        <v>4</v>
      </c>
      <c r="Z28" s="1">
        <f t="shared" si="16"/>
        <v>4</v>
      </c>
    </row>
    <row r="29" spans="1:26" ht="12.75">
      <c r="A29" s="3" t="s">
        <v>13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</row>
    <row r="30" spans="1:26" ht="12.75">
      <c r="A30" s="3" t="s">
        <v>14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</row>
    <row r="31" spans="1:26" ht="12.75">
      <c r="A31" s="2" t="s">
        <v>15</v>
      </c>
      <c r="B31" s="1">
        <f>SQRT(B$27^2+B$29^2)</f>
        <v>12</v>
      </c>
      <c r="C31" s="1">
        <f aca="true" t="shared" si="17" ref="C31:Z31">SQRT(C$27^2+C$29^2)</f>
        <v>13.166666666666668</v>
      </c>
      <c r="D31" s="1">
        <f t="shared" si="17"/>
        <v>14.333333333333334</v>
      </c>
      <c r="E31" s="1">
        <f t="shared" si="17"/>
        <v>15.5</v>
      </c>
      <c r="F31" s="1">
        <f t="shared" si="17"/>
        <v>16.666666666666668</v>
      </c>
      <c r="G31" s="1">
        <f t="shared" si="17"/>
        <v>17.833333333333336</v>
      </c>
      <c r="H31" s="1">
        <f t="shared" si="17"/>
        <v>19</v>
      </c>
      <c r="I31" s="1">
        <f t="shared" si="17"/>
        <v>20.166666666666664</v>
      </c>
      <c r="J31" s="1">
        <f t="shared" si="17"/>
        <v>21.333333333333332</v>
      </c>
      <c r="K31" s="1">
        <f t="shared" si="17"/>
        <v>22.5</v>
      </c>
      <c r="L31" s="1">
        <f t="shared" si="17"/>
        <v>23.666666666666664</v>
      </c>
      <c r="M31" s="1">
        <f t="shared" si="17"/>
        <v>24.833333333333332</v>
      </c>
      <c r="N31" s="1">
        <f t="shared" si="17"/>
        <v>26</v>
      </c>
      <c r="O31" s="1">
        <f t="shared" si="17"/>
        <v>27.166666666666668</v>
      </c>
      <c r="P31" s="1">
        <f t="shared" si="17"/>
        <v>28.333333333333336</v>
      </c>
      <c r="Q31" s="1">
        <f t="shared" si="17"/>
        <v>29.500000000000004</v>
      </c>
      <c r="R31" s="1">
        <f t="shared" si="17"/>
        <v>30.66666666666667</v>
      </c>
      <c r="S31" s="1">
        <f t="shared" si="17"/>
        <v>31.83333333333334</v>
      </c>
      <c r="T31" s="1">
        <f t="shared" si="17"/>
        <v>33.00000000000001</v>
      </c>
      <c r="U31" s="1">
        <f t="shared" si="17"/>
        <v>34.16666666666667</v>
      </c>
      <c r="V31" s="1">
        <f t="shared" si="17"/>
        <v>35.33333333333334</v>
      </c>
      <c r="W31" s="1">
        <f t="shared" si="17"/>
        <v>36.500000000000014</v>
      </c>
      <c r="X31" s="1">
        <f t="shared" si="17"/>
        <v>37.66666666666668</v>
      </c>
      <c r="Y31" s="1">
        <f t="shared" si="17"/>
        <v>38.83333333333334</v>
      </c>
      <c r="Z31" s="1">
        <f t="shared" si="17"/>
        <v>40.000000000000014</v>
      </c>
    </row>
    <row r="32" spans="1:26" ht="12.75">
      <c r="A32" s="3" t="s">
        <v>16</v>
      </c>
      <c r="B32" s="1">
        <f>SQRT(B$28^2+B$30^2)</f>
        <v>4</v>
      </c>
      <c r="C32" s="1">
        <f aca="true" t="shared" si="18" ref="C32:Z32">SQRT(C$28^2+C$30^2)</f>
        <v>4</v>
      </c>
      <c r="D32" s="1">
        <f>SQRT(D$28^2+D$30^2)</f>
        <v>4</v>
      </c>
      <c r="E32" s="1">
        <f t="shared" si="18"/>
        <v>4</v>
      </c>
      <c r="F32" s="1">
        <f t="shared" si="18"/>
        <v>4</v>
      </c>
      <c r="G32" s="1">
        <f t="shared" si="18"/>
        <v>4</v>
      </c>
      <c r="H32" s="1">
        <f t="shared" si="18"/>
        <v>4</v>
      </c>
      <c r="I32" s="1">
        <f t="shared" si="18"/>
        <v>4</v>
      </c>
      <c r="J32" s="1">
        <f t="shared" si="18"/>
        <v>4</v>
      </c>
      <c r="K32" s="1">
        <f t="shared" si="18"/>
        <v>4</v>
      </c>
      <c r="L32" s="1">
        <f t="shared" si="18"/>
        <v>4</v>
      </c>
      <c r="M32" s="1">
        <f t="shared" si="18"/>
        <v>4</v>
      </c>
      <c r="N32" s="1">
        <f t="shared" si="18"/>
        <v>4</v>
      </c>
      <c r="O32" s="1">
        <f t="shared" si="18"/>
        <v>4</v>
      </c>
      <c r="P32" s="1">
        <f t="shared" si="18"/>
        <v>4</v>
      </c>
      <c r="Q32" s="1">
        <f t="shared" si="18"/>
        <v>4</v>
      </c>
      <c r="R32" s="1">
        <f t="shared" si="18"/>
        <v>4</v>
      </c>
      <c r="S32" s="1">
        <f t="shared" si="18"/>
        <v>4</v>
      </c>
      <c r="T32" s="1">
        <f t="shared" si="18"/>
        <v>4</v>
      </c>
      <c r="U32" s="1">
        <f t="shared" si="18"/>
        <v>4</v>
      </c>
      <c r="V32" s="1">
        <f t="shared" si="18"/>
        <v>4</v>
      </c>
      <c r="W32" s="1">
        <f t="shared" si="18"/>
        <v>4</v>
      </c>
      <c r="X32" s="1">
        <f t="shared" si="18"/>
        <v>4</v>
      </c>
      <c r="Y32" s="1">
        <f t="shared" si="18"/>
        <v>4</v>
      </c>
      <c r="Z32" s="1">
        <f t="shared" si="18"/>
        <v>4</v>
      </c>
    </row>
    <row r="33" spans="1:26" ht="12.75">
      <c r="A33" s="1" t="s">
        <v>17</v>
      </c>
      <c r="B33" s="1">
        <f>ABS(B$27*B$28+B$29*B$30)/B$31</f>
        <v>4</v>
      </c>
      <c r="C33" s="1">
        <f aca="true" t="shared" si="19" ref="C33:Z33">ABS(C$27*C$28+C$29*C$30)/C$31</f>
        <v>4</v>
      </c>
      <c r="D33" s="1">
        <f>ABS(D$27*D$28+D$29*D$30)/D$31</f>
        <v>4</v>
      </c>
      <c r="E33" s="1">
        <f t="shared" si="19"/>
        <v>4</v>
      </c>
      <c r="F33" s="1">
        <f t="shared" si="19"/>
        <v>4</v>
      </c>
      <c r="G33" s="1">
        <f t="shared" si="19"/>
        <v>4</v>
      </c>
      <c r="H33" s="1">
        <f t="shared" si="19"/>
        <v>4</v>
      </c>
      <c r="I33" s="1">
        <f t="shared" si="19"/>
        <v>4</v>
      </c>
      <c r="J33" s="1">
        <f t="shared" si="19"/>
        <v>4</v>
      </c>
      <c r="K33" s="1">
        <f t="shared" si="19"/>
        <v>4</v>
      </c>
      <c r="L33" s="1">
        <f t="shared" si="19"/>
        <v>4</v>
      </c>
      <c r="M33" s="1">
        <f t="shared" si="19"/>
        <v>4</v>
      </c>
      <c r="N33" s="1">
        <f t="shared" si="19"/>
        <v>4</v>
      </c>
      <c r="O33" s="1">
        <f t="shared" si="19"/>
        <v>4</v>
      </c>
      <c r="P33" s="1">
        <f t="shared" si="19"/>
        <v>4</v>
      </c>
      <c r="Q33" s="1">
        <f t="shared" si="19"/>
        <v>4</v>
      </c>
      <c r="R33" s="1">
        <f t="shared" si="19"/>
        <v>4</v>
      </c>
      <c r="S33" s="1">
        <f t="shared" si="19"/>
        <v>4</v>
      </c>
      <c r="T33" s="1">
        <f t="shared" si="19"/>
        <v>4</v>
      </c>
      <c r="U33" s="1">
        <f t="shared" si="19"/>
        <v>4</v>
      </c>
      <c r="V33" s="1">
        <f t="shared" si="19"/>
        <v>4</v>
      </c>
      <c r="W33" s="1">
        <f t="shared" si="19"/>
        <v>4</v>
      </c>
      <c r="X33" s="1">
        <f t="shared" si="19"/>
        <v>4</v>
      </c>
      <c r="Y33" s="1">
        <f t="shared" si="19"/>
        <v>4</v>
      </c>
      <c r="Z33" s="1">
        <f t="shared" si="19"/>
        <v>4</v>
      </c>
    </row>
    <row r="34" spans="1:26" ht="12.75">
      <c r="A34" s="1" t="s">
        <v>18</v>
      </c>
      <c r="B34" s="1">
        <f>SQRT(B$32^2-B$33^2)</f>
        <v>0</v>
      </c>
      <c r="C34" s="1">
        <f aca="true" t="shared" si="20" ref="C34:Z34">SQRT(C$32^2-C$33^2)</f>
        <v>0</v>
      </c>
      <c r="D34" s="1">
        <f t="shared" si="20"/>
        <v>0</v>
      </c>
      <c r="E34" s="1">
        <f t="shared" si="20"/>
        <v>0</v>
      </c>
      <c r="F34" s="1">
        <f t="shared" si="20"/>
        <v>0</v>
      </c>
      <c r="G34" s="1">
        <f t="shared" si="20"/>
        <v>0</v>
      </c>
      <c r="H34" s="1">
        <f t="shared" si="20"/>
        <v>0</v>
      </c>
      <c r="I34" s="1">
        <f t="shared" si="20"/>
        <v>0</v>
      </c>
      <c r="J34" s="1">
        <f t="shared" si="20"/>
        <v>0</v>
      </c>
      <c r="K34" s="1">
        <f t="shared" si="20"/>
        <v>0</v>
      </c>
      <c r="L34" s="1">
        <f t="shared" si="20"/>
        <v>0</v>
      </c>
      <c r="M34" s="1">
        <f t="shared" si="20"/>
        <v>0</v>
      </c>
      <c r="N34" s="1">
        <f t="shared" si="20"/>
        <v>0</v>
      </c>
      <c r="O34" s="1">
        <f t="shared" si="20"/>
        <v>0</v>
      </c>
      <c r="P34" s="1">
        <f t="shared" si="20"/>
        <v>0</v>
      </c>
      <c r="Q34" s="1">
        <f t="shared" si="20"/>
        <v>0</v>
      </c>
      <c r="R34" s="1">
        <f t="shared" si="20"/>
        <v>0</v>
      </c>
      <c r="S34" s="1">
        <f t="shared" si="20"/>
        <v>0</v>
      </c>
      <c r="T34" s="1">
        <f t="shared" si="20"/>
        <v>0</v>
      </c>
      <c r="U34" s="1">
        <f t="shared" si="20"/>
        <v>0</v>
      </c>
      <c r="V34" s="1">
        <f t="shared" si="20"/>
        <v>0</v>
      </c>
      <c r="W34" s="1">
        <f t="shared" si="20"/>
        <v>0</v>
      </c>
      <c r="X34" s="1">
        <f t="shared" si="20"/>
        <v>0</v>
      </c>
      <c r="Y34" s="1">
        <f t="shared" si="20"/>
        <v>0</v>
      </c>
      <c r="Z34" s="1">
        <f t="shared" si="20"/>
        <v>0</v>
      </c>
    </row>
    <row r="35" spans="1:26" ht="12.75">
      <c r="A35" s="1" t="s">
        <v>19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5" t="s">
        <v>41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2" t="s">
        <v>42</v>
      </c>
      <c r="B37" s="1">
        <f>$B$7+($J$2-$B$7)*COS(B$14)-($J$3-$B$7)*SIN(B$14)</f>
        <v>32.57206706443918</v>
      </c>
      <c r="C37" s="1">
        <f aca="true" t="shared" si="21" ref="C37:Z37">$B$6+($J$2-$B$6)*COS(C$14)-($J$3-$B$7)*SIN(C$14)</f>
        <v>34.693726097052775</v>
      </c>
      <c r="D37" s="1">
        <f t="shared" si="21"/>
        <v>37.140931592097274</v>
      </c>
      <c r="E37" s="1">
        <f t="shared" si="21"/>
        <v>39.876739264024444</v>
      </c>
      <c r="F37" s="1">
        <f t="shared" si="21"/>
        <v>42.828265598324535</v>
      </c>
      <c r="G37" s="1">
        <f t="shared" si="21"/>
        <v>45.880814814524214</v>
      </c>
      <c r="H37" s="1">
        <f t="shared" si="21"/>
        <v>48.874912352243854</v>
      </c>
      <c r="I37" s="1">
        <f t="shared" si="21"/>
        <v>51.60806472230209</v>
      </c>
      <c r="J37" s="1">
        <f t="shared" si="21"/>
        <v>53.843177627642916</v>
      </c>
      <c r="K37" s="1">
        <f t="shared" si="21"/>
        <v>55.325342770443086</v>
      </c>
      <c r="L37" s="1">
        <f t="shared" si="21"/>
        <v>55.80799650558645</v>
      </c>
      <c r="M37" s="1">
        <f t="shared" si="21"/>
        <v>55.08813464085148</v>
      </c>
      <c r="N37" s="1">
        <f t="shared" si="21"/>
        <v>53.04829201928886</v>
      </c>
      <c r="O37" s="1">
        <f t="shared" si="21"/>
        <v>49.700467065473774</v>
      </c>
      <c r="P37" s="1">
        <f t="shared" si="21"/>
        <v>45.22441389168786</v>
      </c>
      <c r="Q37" s="1">
        <f t="shared" si="21"/>
        <v>39.99033016642508</v>
      </c>
      <c r="R37" s="1">
        <f t="shared" si="21"/>
        <v>34.554792640882845</v>
      </c>
      <c r="S37" s="1">
        <f t="shared" si="21"/>
        <v>29.61985106690495</v>
      </c>
      <c r="T37" s="1">
        <f t="shared" si="21"/>
        <v>25.949436854955884</v>
      </c>
      <c r="U37" s="1">
        <f t="shared" si="21"/>
        <v>24.245199293386243</v>
      </c>
      <c r="V37" s="1">
        <f t="shared" si="21"/>
        <v>24.995191532451834</v>
      </c>
      <c r="W37" s="1">
        <f t="shared" si="21"/>
        <v>28.321817340757544</v>
      </c>
      <c r="X37" s="1">
        <f t="shared" si="21"/>
        <v>33.86690692476624</v>
      </c>
      <c r="Y37" s="1">
        <f t="shared" si="21"/>
        <v>40.75719924940536</v>
      </c>
      <c r="Z37" s="1">
        <f t="shared" si="21"/>
        <v>47.6879534832084</v>
      </c>
    </row>
    <row r="38" spans="1:26" ht="12.75">
      <c r="A38" s="3" t="s">
        <v>7</v>
      </c>
      <c r="B38" s="1">
        <f>$B$6+($J$2-$B$6)*SIN(B$14)+($J$3-$B$6)*COS(B$14)</f>
        <v>26.041998269637205</v>
      </c>
      <c r="C38" s="1">
        <f aca="true" t="shared" si="22" ref="C38:Z38">$B$7+($J$2-$B$6)*SIN(C$14)+($J$3-$B$7)*COS(C$14)</f>
        <v>25.105589730811722</v>
      </c>
      <c r="D38" s="1">
        <f t="shared" si="22"/>
        <v>24.449253142085666</v>
      </c>
      <c r="E38" s="1">
        <f t="shared" si="22"/>
        <v>24.189092157913045</v>
      </c>
      <c r="F38" s="1">
        <f t="shared" si="22"/>
        <v>24.443621446321963</v>
      </c>
      <c r="G38" s="1">
        <f t="shared" si="22"/>
        <v>25.322942491177855</v>
      </c>
      <c r="H38" s="1">
        <f t="shared" si="22"/>
        <v>26.914285241531914</v>
      </c>
      <c r="I38" s="1">
        <f t="shared" si="22"/>
        <v>29.264412759292306</v>
      </c>
      <c r="J38" s="1">
        <f t="shared" si="22"/>
        <v>32.36020725611442</v>
      </c>
      <c r="K38" s="1">
        <f t="shared" si="22"/>
        <v>36.10977263281078</v>
      </c>
      <c r="L38" s="1">
        <f t="shared" si="22"/>
        <v>40.327485082662584</v>
      </c>
      <c r="M38" s="1">
        <f t="shared" si="22"/>
        <v>44.727387551231395</v>
      </c>
      <c r="N38" s="1">
        <f t="shared" si="22"/>
        <v>48.92984184514835</v>
      </c>
      <c r="O38" s="1">
        <f t="shared" si="22"/>
        <v>52.48602974174171</v>
      </c>
      <c r="P38" s="1">
        <f t="shared" si="22"/>
        <v>54.92332065889958</v>
      </c>
      <c r="Q38" s="1">
        <f t="shared" si="22"/>
        <v>55.81138534393234</v>
      </c>
      <c r="R38" s="1">
        <f t="shared" si="22"/>
        <v>54.84418124438719</v>
      </c>
      <c r="S38" s="1">
        <f t="shared" si="22"/>
        <v>51.926965587556865</v>
      </c>
      <c r="T38" s="1">
        <f t="shared" si="22"/>
        <v>47.25132231438708</v>
      </c>
      <c r="U38" s="1">
        <f t="shared" si="22"/>
        <v>41.33650839686198</v>
      </c>
      <c r="V38" s="1">
        <f t="shared" si="22"/>
        <v>35.01444859095857</v>
      </c>
      <c r="W38" s="1">
        <f t="shared" si="22"/>
        <v>29.340729397497743</v>
      </c>
      <c r="X38" s="1">
        <f t="shared" si="22"/>
        <v>25.42655945459276</v>
      </c>
      <c r="Y38" s="1">
        <f t="shared" si="22"/>
        <v>24.20675304768839</v>
      </c>
      <c r="Z38" s="1">
        <f t="shared" si="22"/>
        <v>26.183510893138454</v>
      </c>
    </row>
    <row r="39" spans="1:26" ht="12.75">
      <c r="A39" s="3" t="s">
        <v>8</v>
      </c>
      <c r="B39" s="1">
        <f>$J$2-B$37</f>
        <v>-7.572067064439182</v>
      </c>
      <c r="C39" s="1">
        <f aca="true" t="shared" si="23" ref="C39:Z39">$J$2-C$37</f>
        <v>-9.693726097052775</v>
      </c>
      <c r="D39" s="1">
        <f t="shared" si="23"/>
        <v>-12.140931592097274</v>
      </c>
      <c r="E39" s="1">
        <f t="shared" si="23"/>
        <v>-14.876739264024444</v>
      </c>
      <c r="F39" s="1">
        <f t="shared" si="23"/>
        <v>-17.828265598324535</v>
      </c>
      <c r="G39" s="1">
        <f t="shared" si="23"/>
        <v>-20.880814814524214</v>
      </c>
      <c r="H39" s="1">
        <f t="shared" si="23"/>
        <v>-23.874912352243854</v>
      </c>
      <c r="I39" s="1">
        <f t="shared" si="23"/>
        <v>-26.60806472230209</v>
      </c>
      <c r="J39" s="1">
        <f t="shared" si="23"/>
        <v>-28.843177627642916</v>
      </c>
      <c r="K39" s="1">
        <f t="shared" si="23"/>
        <v>-30.325342770443086</v>
      </c>
      <c r="L39" s="1">
        <f t="shared" si="23"/>
        <v>-30.807996505586452</v>
      </c>
      <c r="M39" s="1">
        <f t="shared" si="23"/>
        <v>-30.08813464085148</v>
      </c>
      <c r="N39" s="1">
        <f t="shared" si="23"/>
        <v>-28.04829201928886</v>
      </c>
      <c r="O39" s="1">
        <f t="shared" si="23"/>
        <v>-24.700467065473774</v>
      </c>
      <c r="P39" s="1">
        <f t="shared" si="23"/>
        <v>-20.22441389168786</v>
      </c>
      <c r="Q39" s="1">
        <f t="shared" si="23"/>
        <v>-14.990330166425082</v>
      </c>
      <c r="R39" s="1">
        <f t="shared" si="23"/>
        <v>-9.554792640882845</v>
      </c>
      <c r="S39" s="1">
        <f t="shared" si="23"/>
        <v>-4.61985106690495</v>
      </c>
      <c r="T39" s="1">
        <f t="shared" si="23"/>
        <v>-0.9494368549558843</v>
      </c>
      <c r="U39" s="1">
        <f t="shared" si="23"/>
        <v>0.7548007066137572</v>
      </c>
      <c r="V39" s="1">
        <f t="shared" si="23"/>
        <v>0.0048084675481661066</v>
      </c>
      <c r="W39" s="1">
        <f t="shared" si="23"/>
        <v>-3.321817340757544</v>
      </c>
      <c r="X39" s="1">
        <f t="shared" si="23"/>
        <v>-8.86690692476624</v>
      </c>
      <c r="Y39" s="1">
        <f t="shared" si="23"/>
        <v>-15.75719924940536</v>
      </c>
      <c r="Z39" s="1">
        <f t="shared" si="23"/>
        <v>-22.687953483208403</v>
      </c>
    </row>
    <row r="40" spans="1:26" ht="12.75">
      <c r="A40" s="3" t="s">
        <v>9</v>
      </c>
      <c r="B40" s="1">
        <f>$J$3-B$38</f>
        <v>8.958001730362795</v>
      </c>
      <c r="C40" s="1">
        <f aca="true" t="shared" si="24" ref="C40:Z40">$J$3-C$38</f>
        <v>9.894410269188278</v>
      </c>
      <c r="D40" s="1">
        <f t="shared" si="24"/>
        <v>10.550746857914334</v>
      </c>
      <c r="E40" s="1">
        <f t="shared" si="24"/>
        <v>10.810907842086955</v>
      </c>
      <c r="F40" s="1">
        <f t="shared" si="24"/>
        <v>10.556378553678037</v>
      </c>
      <c r="G40" s="1">
        <f t="shared" si="24"/>
        <v>9.677057508822145</v>
      </c>
      <c r="H40" s="1">
        <f t="shared" si="24"/>
        <v>8.085714758468086</v>
      </c>
      <c r="I40" s="1">
        <f t="shared" si="24"/>
        <v>5.735587240707694</v>
      </c>
      <c r="J40" s="1">
        <f t="shared" si="24"/>
        <v>2.639792743885579</v>
      </c>
      <c r="K40" s="1">
        <f t="shared" si="24"/>
        <v>-1.109772632810781</v>
      </c>
      <c r="L40" s="1">
        <f t="shared" si="24"/>
        <v>-5.327485082662584</v>
      </c>
      <c r="M40" s="1">
        <f t="shared" si="24"/>
        <v>-9.727387551231395</v>
      </c>
      <c r="N40" s="1">
        <f t="shared" si="24"/>
        <v>-13.929841845148353</v>
      </c>
      <c r="O40" s="1">
        <f t="shared" si="24"/>
        <v>-17.48602974174171</v>
      </c>
      <c r="P40" s="1">
        <f t="shared" si="24"/>
        <v>-19.923320658899577</v>
      </c>
      <c r="Q40" s="1">
        <f t="shared" si="24"/>
        <v>-20.811385343932344</v>
      </c>
      <c r="R40" s="1">
        <f t="shared" si="24"/>
        <v>-19.844181244387187</v>
      </c>
      <c r="S40" s="1">
        <f t="shared" si="24"/>
        <v>-16.926965587556865</v>
      </c>
      <c r="T40" s="1">
        <f t="shared" si="24"/>
        <v>-12.251322314387082</v>
      </c>
      <c r="U40" s="1">
        <f t="shared" si="24"/>
        <v>-6.33650839686198</v>
      </c>
      <c r="V40" s="1">
        <f t="shared" si="24"/>
        <v>-0.014448590958572538</v>
      </c>
      <c r="W40" s="1">
        <f t="shared" si="24"/>
        <v>5.659270602502257</v>
      </c>
      <c r="X40" s="1">
        <f t="shared" si="24"/>
        <v>9.57344054540724</v>
      </c>
      <c r="Y40" s="1">
        <f t="shared" si="24"/>
        <v>10.793246952311609</v>
      </c>
      <c r="Z40" s="1">
        <f t="shared" si="24"/>
        <v>8.816489106861546</v>
      </c>
    </row>
    <row r="41" spans="1:26" ht="12.75">
      <c r="A41" s="3" t="s">
        <v>10</v>
      </c>
      <c r="B41" s="1">
        <f>SQRT(B$39^2+B$40^2)</f>
        <v>11.729535141238438</v>
      </c>
      <c r="C41" s="1">
        <f aca="true" t="shared" si="25" ref="C41:Z41">SQRT(C$39^2+C$40^2)</f>
        <v>13.851630958832986</v>
      </c>
      <c r="D41" s="1">
        <f t="shared" si="25"/>
        <v>16.08479030586892</v>
      </c>
      <c r="E41" s="1">
        <f t="shared" si="25"/>
        <v>18.390027175071378</v>
      </c>
      <c r="F41" s="1">
        <f t="shared" si="25"/>
        <v>20.71917426957348</v>
      </c>
      <c r="G41" s="1">
        <f t="shared" si="25"/>
        <v>23.014210161278726</v>
      </c>
      <c r="H41" s="1">
        <f t="shared" si="25"/>
        <v>25.206947910896208</v>
      </c>
      <c r="I41" s="1">
        <f t="shared" si="25"/>
        <v>27.219222422067567</v>
      </c>
      <c r="J41" s="1">
        <f t="shared" si="25"/>
        <v>28.963725613091142</v>
      </c>
      <c r="K41" s="1">
        <f t="shared" si="25"/>
        <v>30.3456423468247</v>
      </c>
      <c r="L41" s="1">
        <f t="shared" si="25"/>
        <v>31.26523222357735</v>
      </c>
      <c r="M41" s="1">
        <f t="shared" si="25"/>
        <v>31.621478693094957</v>
      </c>
      <c r="N41" s="1">
        <f t="shared" si="25"/>
        <v>31.31688329048964</v>
      </c>
      <c r="O41" s="1">
        <f t="shared" si="25"/>
        <v>30.26341536214362</v>
      </c>
      <c r="P41" s="1">
        <f t="shared" si="25"/>
        <v>28.389533693592636</v>
      </c>
      <c r="Q41" s="1">
        <f t="shared" si="25"/>
        <v>25.648075140877058</v>
      </c>
      <c r="R41" s="1">
        <f t="shared" si="25"/>
        <v>22.02465871858988</v>
      </c>
      <c r="S41" s="1">
        <f t="shared" si="25"/>
        <v>17.54608753775944</v>
      </c>
      <c r="T41" s="1">
        <f t="shared" si="25"/>
        <v>12.28805634722381</v>
      </c>
      <c r="U41" s="1">
        <f t="shared" si="25"/>
        <v>6.381305726119616</v>
      </c>
      <c r="V41" s="1">
        <f t="shared" si="25"/>
        <v>0.01522770963900713</v>
      </c>
      <c r="W41" s="1">
        <f t="shared" si="25"/>
        <v>6.5621501200219265</v>
      </c>
      <c r="X41" s="1">
        <f t="shared" si="25"/>
        <v>13.048862107054195</v>
      </c>
      <c r="Y41" s="1">
        <f t="shared" si="25"/>
        <v>19.099306478483577</v>
      </c>
      <c r="Z41" s="1">
        <f t="shared" si="25"/>
        <v>24.340782925527204</v>
      </c>
    </row>
    <row r="42" spans="1:26" ht="12.75">
      <c r="A42" s="2" t="s">
        <v>11</v>
      </c>
      <c r="B42" s="1">
        <f>-($J$2-$B$6)*SIN(B$14)*B16-($J$3-$B$7)*COS(B$14)*B16</f>
        <v>6.699840830574141</v>
      </c>
      <c r="C42" s="1">
        <f>-($J$2-$B$6)*SIN(C$14)*C16-($J$3-$B$7)*COS(C$14)*C16</f>
        <v>7.844389408439161</v>
      </c>
      <c r="D42" s="1">
        <f>-($J$2-$B$6)*SIN(D$14)*D16-($J$3-$B$7)*COS(D$14)*D16</f>
        <v>8.915761531870885</v>
      </c>
      <c r="E42" s="1">
        <f>-($J$2-$B$6)*SIN(E$14)*E16-($J$3-$B$7)*COS(E$14)*E16</f>
        <v>9.802762862093912</v>
      </c>
      <c r="F42" s="1">
        <f aca="true" t="shared" si="26" ref="F42:Z42">-($J$2-$B$6)*SIN(F$14)*F16-($J$3-$B$7)*COS(F$14)*F16</f>
        <v>10.37091903578536</v>
      </c>
      <c r="G42" s="1">
        <f t="shared" si="26"/>
        <v>10.469634356293131</v>
      </c>
      <c r="H42" s="1">
        <f t="shared" si="26"/>
        <v>9.945143216435746</v>
      </c>
      <c r="I42" s="1">
        <f t="shared" si="26"/>
        <v>8.660040374170874</v>
      </c>
      <c r="J42" s="1">
        <f t="shared" si="26"/>
        <v>6.5192898081156905</v>
      </c>
      <c r="K42" s="1">
        <f t="shared" si="26"/>
        <v>3.5012046304702973</v>
      </c>
      <c r="L42" s="1">
        <f t="shared" si="26"/>
        <v>-0.3100192115872433</v>
      </c>
      <c r="M42" s="1">
        <f t="shared" si="26"/>
        <v>-4.695871634223188</v>
      </c>
      <c r="N42" s="1">
        <f t="shared" si="26"/>
        <v>-9.287035518954289</v>
      </c>
      <c r="O42" s="1">
        <f t="shared" si="26"/>
        <v>-13.568152319359328</v>
      </c>
      <c r="P42" s="1">
        <f t="shared" si="26"/>
        <v>-16.913096746752856</v>
      </c>
      <c r="Q42" s="1">
        <f t="shared" si="26"/>
        <v>-18.657434705840174</v>
      </c>
      <c r="R42" s="1">
        <f t="shared" si="26"/>
        <v>-18.208862326448287</v>
      </c>
      <c r="S42" s="1">
        <f t="shared" si="26"/>
        <v>-15.187002848155748</v>
      </c>
      <c r="T42" s="1">
        <f t="shared" si="26"/>
        <v>-9.571745454990948</v>
      </c>
      <c r="U42" s="1">
        <f t="shared" si="26"/>
        <v>-1.8265614757113768</v>
      </c>
      <c r="V42" s="1">
        <f t="shared" si="26"/>
        <v>7.046245991445211</v>
      </c>
      <c r="W42" s="1">
        <f t="shared" si="26"/>
        <v>15.562535079653301</v>
      </c>
      <c r="X42" s="1">
        <f t="shared" si="26"/>
        <v>21.957317088413582</v>
      </c>
      <c r="Y42" s="1">
        <f t="shared" si="26"/>
        <v>24.53217693259071</v>
      </c>
      <c r="Z42" s="1">
        <f t="shared" si="26"/>
        <v>22.10638257097848</v>
      </c>
    </row>
    <row r="43" spans="1:26" ht="12.75">
      <c r="A43" s="2" t="s">
        <v>12</v>
      </c>
      <c r="B43" s="1">
        <f>-B17*(($J$2-$B$6)*COS(B$14)+($J$3-$B$7)*SIN(B$14))-B16^2*(($J$2-$B$6)*COS(B$14)-($J$3-$B$7)*SIN(B$14))</f>
        <v>10.874370075819668</v>
      </c>
      <c r="C43" s="1">
        <f aca="true" t="shared" si="27" ref="C43:Z43">-C17*(($J$2-$B$6)*COS(C$14)+($J$3-$B$7)*SIN(C$14))-C16^2*(($J$2-$B$6)*COS(C$14)-($J$3-$B$7)*SIN(C$14))</f>
        <v>8.955626624645042</v>
      </c>
      <c r="D43" s="1">
        <f t="shared" si="27"/>
        <v>7.005471352231862</v>
      </c>
      <c r="E43" s="1">
        <f t="shared" si="27"/>
        <v>4.750496643181009</v>
      </c>
      <c r="F43" s="1">
        <f t="shared" si="27"/>
        <v>2.0501457669164638</v>
      </c>
      <c r="G43" s="1">
        <f t="shared" si="27"/>
        <v>-1.1460125695233516</v>
      </c>
      <c r="H43" s="1">
        <f t="shared" si="27"/>
        <v>-4.798222549949533</v>
      </c>
      <c r="I43" s="1">
        <f t="shared" si="27"/>
        <v>-8.763248561973743</v>
      </c>
      <c r="J43" s="1">
        <f t="shared" si="27"/>
        <v>-12.780411567885789</v>
      </c>
      <c r="K43" s="1">
        <f t="shared" si="27"/>
        <v>-16.46613010975285</v>
      </c>
      <c r="L43" s="1">
        <f t="shared" si="27"/>
        <v>-19.325790716448093</v>
      </c>
      <c r="M43" s="1">
        <f t="shared" si="27"/>
        <v>-20.79136880633396</v>
      </c>
      <c r="N43" s="1">
        <f t="shared" si="27"/>
        <v>-20.291234459537364</v>
      </c>
      <c r="O43" s="1">
        <f t="shared" si="27"/>
        <v>-17.35394770195859</v>
      </c>
      <c r="P43" s="1">
        <f t="shared" si="27"/>
        <v>-11.739962991492911</v>
      </c>
      <c r="Q43" s="1">
        <f t="shared" si="27"/>
        <v>-3.584183071186839</v>
      </c>
      <c r="R43" s="1">
        <f t="shared" si="27"/>
        <v>6.480393762640105</v>
      </c>
      <c r="S43" s="1">
        <f t="shared" si="27"/>
        <v>17.259135135936035</v>
      </c>
      <c r="T43" s="1">
        <f t="shared" si="27"/>
        <v>27.03914194961689</v>
      </c>
      <c r="U43" s="1">
        <f t="shared" si="27"/>
        <v>33.78040363232769</v>
      </c>
      <c r="V43" s="1">
        <f t="shared" si="27"/>
        <v>35.472941668088126</v>
      </c>
      <c r="W43" s="1">
        <f t="shared" si="27"/>
        <v>30.636243219055675</v>
      </c>
      <c r="X43" s="1">
        <f t="shared" si="27"/>
        <v>18.87953334145669</v>
      </c>
      <c r="Y43" s="1">
        <f t="shared" si="27"/>
        <v>1.3796891061789611</v>
      </c>
      <c r="Z43" s="1">
        <f t="shared" si="27"/>
        <v>-18.910929873095462</v>
      </c>
    </row>
    <row r="44" spans="1:26" ht="12.75">
      <c r="A44" s="3" t="s">
        <v>13</v>
      </c>
      <c r="B44" s="1">
        <f>($J$2-$B$6)*COS(B$14)*B16-($J$3-$B$7)*SIN(B$14)*B16</f>
        <v>-3.5654078090691943</v>
      </c>
      <c r="C44" s="1">
        <f aca="true" t="shared" si="28" ref="C44:Z44">($J$2-$B$6)*COS(C$14)*C16-($J$3-$B$7)*SIN(C$14)*C16</f>
        <v>-2.794637588885536</v>
      </c>
      <c r="D44" s="1">
        <f t="shared" si="28"/>
        <v>-1.6391992205308972</v>
      </c>
      <c r="E44" s="1">
        <f t="shared" si="28"/>
        <v>-0.07642165630484632</v>
      </c>
      <c r="F44" s="1">
        <f t="shared" si="28"/>
        <v>1.885510398883026</v>
      </c>
      <c r="G44" s="1">
        <f t="shared" si="28"/>
        <v>4.1949812343606085</v>
      </c>
      <c r="H44" s="1">
        <f t="shared" si="28"/>
        <v>6.744933387705329</v>
      </c>
      <c r="I44" s="1">
        <f t="shared" si="28"/>
        <v>9.363838875990346</v>
      </c>
      <c r="J44" s="1">
        <f t="shared" si="28"/>
        <v>11.812844908921953</v>
      </c>
      <c r="K44" s="1">
        <f t="shared" si="28"/>
        <v>13.792808493398773</v>
      </c>
      <c r="L44" s="1">
        <f t="shared" si="28"/>
        <v>14.96490335862184</v>
      </c>
      <c r="M44" s="1">
        <f t="shared" si="28"/>
        <v>14.987547076579133</v>
      </c>
      <c r="N44" s="1">
        <f t="shared" si="28"/>
        <v>13.570223700060417</v>
      </c>
      <c r="O44" s="1">
        <f t="shared" si="28"/>
        <v>10.541174211148169</v>
      </c>
      <c r="P44" s="1">
        <f t="shared" si="28"/>
        <v>5.921002410579579</v>
      </c>
      <c r="Q44" s="1">
        <f t="shared" si="28"/>
        <v>-0.011410403618396181</v>
      </c>
      <c r="R44" s="1">
        <f t="shared" si="28"/>
        <v>-6.6794543605170436</v>
      </c>
      <c r="S44" s="1">
        <f t="shared" si="28"/>
        <v>-13.217389641474366</v>
      </c>
      <c r="T44" s="1">
        <f t="shared" si="28"/>
        <v>-18.546743351458236</v>
      </c>
      <c r="U44" s="1">
        <f t="shared" si="28"/>
        <v>-21.531560965705474</v>
      </c>
      <c r="V44" s="1">
        <f t="shared" si="28"/>
        <v>-21.20679596746808</v>
      </c>
      <c r="W44" s="1">
        <f t="shared" si="28"/>
        <v>-17.050146682493995</v>
      </c>
      <c r="X44" s="1">
        <f t="shared" si="28"/>
        <v>-9.240526900018871</v>
      </c>
      <c r="Y44" s="1">
        <f t="shared" si="28"/>
        <v>1.1761828340763287</v>
      </c>
      <c r="Z44" s="1">
        <f t="shared" si="28"/>
        <v>12.300725573133455</v>
      </c>
    </row>
    <row r="45" spans="1:26" ht="12.75">
      <c r="A45" s="3" t="s">
        <v>14</v>
      </c>
      <c r="B45" s="1">
        <f>B17*(($J$2-$B$6)*COS(B$14)-($J$3-$B$7)*SIN(B$14))-B16^2*(($J$2-$B$6)*COS(B$14)+($J$3-$B$7)*SIN(B$14))</f>
        <v>-1.4552063208710022</v>
      </c>
      <c r="C45" s="1">
        <f aca="true" t="shared" si="29" ref="C45:Z45">C17*(($J$2-$B$6)*COS(C$14)-($J$3-$B$7)*SIN(C$14))-C16^2*(($J$2-$B$6)*COS(C$14)+($J$3-$B$7)*SIN(C$14))</f>
        <v>0.6437068079837394</v>
      </c>
      <c r="D45" s="1">
        <f t="shared" si="29"/>
        <v>2.326133345952613</v>
      </c>
      <c r="E45" s="1">
        <f t="shared" si="29"/>
        <v>3.6240529917741315</v>
      </c>
      <c r="F45" s="1">
        <f t="shared" si="29"/>
        <v>4.465520132690365</v>
      </c>
      <c r="G45" s="1">
        <f t="shared" si="29"/>
        <v>4.734430961561218</v>
      </c>
      <c r="H45" s="1">
        <f t="shared" si="29"/>
        <v>4.306754833403541</v>
      </c>
      <c r="I45" s="1">
        <f t="shared" si="29"/>
        <v>3.0844749122165407</v>
      </c>
      <c r="J45" s="1">
        <f t="shared" si="29"/>
        <v>1.0324028170306327</v>
      </c>
      <c r="K45" s="1">
        <f t="shared" si="29"/>
        <v>-1.7832040836881173</v>
      </c>
      <c r="L45" s="1">
        <f t="shared" si="29"/>
        <v>-5.159405225448631</v>
      </c>
      <c r="M45" s="1">
        <f t="shared" si="29"/>
        <v>-8.733344703187953</v>
      </c>
      <c r="N45" s="1">
        <f t="shared" si="29"/>
        <v>-11.982204292511433</v>
      </c>
      <c r="O45" s="1">
        <f t="shared" si="29"/>
        <v>-14.258257469296883</v>
      </c>
      <c r="P45" s="1">
        <f t="shared" si="29"/>
        <v>-14.868587724589094</v>
      </c>
      <c r="Q45" s="1">
        <f t="shared" si="29"/>
        <v>-13.202362389880534</v>
      </c>
      <c r="R45" s="1">
        <f t="shared" si="29"/>
        <v>-8.896911877361868</v>
      </c>
      <c r="S45" s="1">
        <f t="shared" si="29"/>
        <v>-2.017882913782061</v>
      </c>
      <c r="T45" s="1">
        <f t="shared" si="29"/>
        <v>6.788969539346694</v>
      </c>
      <c r="U45" s="1">
        <f t="shared" si="29"/>
        <v>16.231175989318977</v>
      </c>
      <c r="V45" s="1">
        <f t="shared" si="29"/>
        <v>24.448830996940245</v>
      </c>
      <c r="W45" s="1">
        <f t="shared" si="29"/>
        <v>29.285839786293447</v>
      </c>
      <c r="X45" s="1">
        <f t="shared" si="29"/>
        <v>28.760121106716174</v>
      </c>
      <c r="Y45" s="1">
        <f t="shared" si="29"/>
        <v>21.676123460444682</v>
      </c>
      <c r="Z45" s="1">
        <f t="shared" si="29"/>
        <v>8.244861788483547</v>
      </c>
    </row>
    <row r="46" spans="1:26" ht="12.75">
      <c r="A46" s="2" t="s">
        <v>15</v>
      </c>
      <c r="B46" s="1">
        <f>SQRT(B$42^2+B$44^2)</f>
        <v>7.589466384404109</v>
      </c>
      <c r="C46" s="1">
        <f aca="true" t="shared" si="30" ref="C46:Z46">SQRT(C$42^2+C$44^2)</f>
        <v>8.327331171776734</v>
      </c>
      <c r="D46" s="1">
        <f t="shared" si="30"/>
        <v>9.065195959149353</v>
      </c>
      <c r="E46" s="1">
        <f t="shared" si="30"/>
        <v>9.803060746521977</v>
      </c>
      <c r="F46" s="1">
        <f t="shared" si="30"/>
        <v>10.5409255338946</v>
      </c>
      <c r="G46" s="1">
        <f t="shared" si="30"/>
        <v>11.278790321267222</v>
      </c>
      <c r="H46" s="1">
        <f t="shared" si="30"/>
        <v>12.016655108639842</v>
      </c>
      <c r="I46" s="1">
        <f t="shared" si="30"/>
        <v>12.754519896012463</v>
      </c>
      <c r="J46" s="1">
        <f t="shared" si="30"/>
        <v>13.492384683385085</v>
      </c>
      <c r="K46" s="1">
        <f t="shared" si="30"/>
        <v>14.230249470757707</v>
      </c>
      <c r="L46" s="1">
        <f t="shared" si="30"/>
        <v>14.968114258130328</v>
      </c>
      <c r="M46" s="1">
        <f t="shared" si="30"/>
        <v>15.705979045502948</v>
      </c>
      <c r="N46" s="1">
        <f t="shared" si="30"/>
        <v>16.443843832875572</v>
      </c>
      <c r="O46" s="1">
        <f t="shared" si="30"/>
        <v>17.181708620248195</v>
      </c>
      <c r="P46" s="1">
        <f t="shared" si="30"/>
        <v>17.91957340762082</v>
      </c>
      <c r="Q46" s="1">
        <f t="shared" si="30"/>
        <v>18.657438194993443</v>
      </c>
      <c r="R46" s="1">
        <f t="shared" si="30"/>
        <v>19.395302982366065</v>
      </c>
      <c r="S46" s="1">
        <f t="shared" si="30"/>
        <v>20.133167769738687</v>
      </c>
      <c r="T46" s="1">
        <f t="shared" si="30"/>
        <v>20.87103255711131</v>
      </c>
      <c r="U46" s="1">
        <f t="shared" si="30"/>
        <v>21.60889734448393</v>
      </c>
      <c r="V46" s="1">
        <f t="shared" si="30"/>
        <v>22.346762131856554</v>
      </c>
      <c r="W46" s="1">
        <f t="shared" si="30"/>
        <v>23.08462691922918</v>
      </c>
      <c r="X46" s="1">
        <f t="shared" si="30"/>
        <v>23.8224917066018</v>
      </c>
      <c r="Y46" s="1">
        <f t="shared" si="30"/>
        <v>24.56035649397442</v>
      </c>
      <c r="Z46" s="1">
        <f t="shared" si="30"/>
        <v>25.298221281347043</v>
      </c>
    </row>
    <row r="47" spans="1:26" ht="12.75">
      <c r="A47" s="3" t="s">
        <v>16</v>
      </c>
      <c r="B47" s="1">
        <f>SQRT(B$43^2+B$45^2)</f>
        <v>10.971305755569169</v>
      </c>
      <c r="C47" s="1">
        <f aca="true" t="shared" si="31" ref="C47:Z47">SQRT(C$43^2+C$45^2)</f>
        <v>8.978730795312652</v>
      </c>
      <c r="D47" s="1">
        <f t="shared" si="31"/>
        <v>7.381566582378975</v>
      </c>
      <c r="E47" s="1">
        <f t="shared" si="31"/>
        <v>5.975029576835672</v>
      </c>
      <c r="F47" s="1">
        <f t="shared" si="31"/>
        <v>4.913651159887978</v>
      </c>
      <c r="G47" s="1">
        <f t="shared" si="31"/>
        <v>4.871158110685281</v>
      </c>
      <c r="H47" s="1">
        <f t="shared" si="31"/>
        <v>6.447563635505195</v>
      </c>
      <c r="I47" s="1">
        <f t="shared" si="31"/>
        <v>9.290237394331111</v>
      </c>
      <c r="J47" s="1">
        <f t="shared" si="31"/>
        <v>12.822042560417653</v>
      </c>
      <c r="K47" s="1">
        <f t="shared" si="31"/>
        <v>16.562404946003202</v>
      </c>
      <c r="L47" s="1">
        <f t="shared" si="31"/>
        <v>20.00264105302942</v>
      </c>
      <c r="M47" s="1">
        <f t="shared" si="31"/>
        <v>22.551104774394044</v>
      </c>
      <c r="N47" s="1">
        <f t="shared" si="31"/>
        <v>23.56496160827333</v>
      </c>
      <c r="O47" s="1">
        <f t="shared" si="31"/>
        <v>22.460129271735596</v>
      </c>
      <c r="P47" s="1">
        <f t="shared" si="31"/>
        <v>18.94469931050437</v>
      </c>
      <c r="Q47" s="1">
        <f t="shared" si="31"/>
        <v>13.680231758326112</v>
      </c>
      <c r="R47" s="1">
        <f t="shared" si="31"/>
        <v>11.006840794360908</v>
      </c>
      <c r="S47" s="1">
        <f t="shared" si="31"/>
        <v>17.376696955815145</v>
      </c>
      <c r="T47" s="1">
        <f t="shared" si="31"/>
        <v>27.878402120238334</v>
      </c>
      <c r="U47" s="1">
        <f t="shared" si="31"/>
        <v>37.477549860672895</v>
      </c>
      <c r="V47" s="1">
        <f t="shared" si="31"/>
        <v>43.08218805613903</v>
      </c>
      <c r="W47" s="1">
        <f t="shared" si="31"/>
        <v>42.38206944647209</v>
      </c>
      <c r="X47" s="1">
        <f t="shared" si="31"/>
        <v>34.40321707724666</v>
      </c>
      <c r="Y47" s="1">
        <f t="shared" si="31"/>
        <v>21.71998780621548</v>
      </c>
      <c r="Z47" s="1">
        <f t="shared" si="31"/>
        <v>20.63009972288865</v>
      </c>
    </row>
    <row r="48" spans="1:26" ht="12.75">
      <c r="A48" s="1" t="s">
        <v>17</v>
      </c>
      <c r="B48" s="1">
        <f aca="true" t="shared" si="32" ref="B48:G48">ABS(B$42*B$43+B$44*B$45)/B$46</f>
        <v>10.28332542342742</v>
      </c>
      <c r="C48" s="1">
        <f t="shared" si="32"/>
        <v>8.22022013853489</v>
      </c>
      <c r="D48" s="1">
        <f t="shared" si="32"/>
        <v>6.469371019842692</v>
      </c>
      <c r="E48" s="1">
        <f t="shared" si="32"/>
        <v>4.722100284294601</v>
      </c>
      <c r="F48" s="1">
        <f t="shared" si="32"/>
        <v>2.8158514460059285</v>
      </c>
      <c r="G48" s="1">
        <f t="shared" si="32"/>
        <v>0.6971063602161477</v>
      </c>
      <c r="H48" s="1">
        <f aca="true" t="shared" si="33" ref="H48:Z48">ABS(H$42*H$43+H$44*H$45)/H$46</f>
        <v>1.5536965824766902</v>
      </c>
      <c r="I48" s="1">
        <f t="shared" si="33"/>
        <v>3.685560933991222</v>
      </c>
      <c r="J48" s="1">
        <f t="shared" si="33"/>
        <v>5.271387837356014</v>
      </c>
      <c r="K48" s="1">
        <f t="shared" si="33"/>
        <v>5.779707768733206</v>
      </c>
      <c r="L48" s="1">
        <f t="shared" si="33"/>
        <v>4.758023152242421</v>
      </c>
      <c r="M48" s="1">
        <f t="shared" si="33"/>
        <v>2.117525801118945</v>
      </c>
      <c r="N48" s="1">
        <f t="shared" si="33"/>
        <v>1.5716655267838895</v>
      </c>
      <c r="O48" s="1">
        <f t="shared" si="33"/>
        <v>4.9565635009515505</v>
      </c>
      <c r="P48" s="1">
        <f t="shared" si="33"/>
        <v>6.167679531489791</v>
      </c>
      <c r="Q48" s="1">
        <f t="shared" si="33"/>
        <v>3.592256622134536</v>
      </c>
      <c r="R48" s="1">
        <f t="shared" si="33"/>
        <v>3.020013714864985</v>
      </c>
      <c r="S48" s="1">
        <f t="shared" si="33"/>
        <v>11.694304266302263</v>
      </c>
      <c r="T48" s="1">
        <f t="shared" si="33"/>
        <v>18.43344638927054</v>
      </c>
      <c r="U48" s="1">
        <f t="shared" si="33"/>
        <v>19.028483161954085</v>
      </c>
      <c r="V48" s="1">
        <f t="shared" si="33"/>
        <v>12.016519260250249</v>
      </c>
      <c r="W48" s="1">
        <f t="shared" si="33"/>
        <v>0.9768515796195646</v>
      </c>
      <c r="X48" s="1">
        <f t="shared" si="33"/>
        <v>6.245577883190011</v>
      </c>
      <c r="Y48" s="1">
        <f t="shared" si="33"/>
        <v>2.416164504892395</v>
      </c>
      <c r="Z48" s="1">
        <f t="shared" si="33"/>
        <v>12.516076319266967</v>
      </c>
    </row>
    <row r="49" spans="1:26" ht="12.75">
      <c r="A49" s="1" t="s">
        <v>18</v>
      </c>
      <c r="B49" s="1">
        <f>SQRT(B$47^2-B$48^2)</f>
        <v>3.8239728317649475</v>
      </c>
      <c r="C49" s="1">
        <f aca="true" t="shared" si="34" ref="C49:Z49">SQRT(C$47^2-C$48^2)</f>
        <v>3.6118676012170217</v>
      </c>
      <c r="D49" s="1">
        <f t="shared" si="34"/>
        <v>3.5545412949793596</v>
      </c>
      <c r="E49" s="1">
        <f t="shared" si="34"/>
        <v>3.6609762836060424</v>
      </c>
      <c r="F49" s="1">
        <f t="shared" si="34"/>
        <v>4.026778905663284</v>
      </c>
      <c r="G49" s="1">
        <f t="shared" si="34"/>
        <v>4.821018985841187</v>
      </c>
      <c r="H49" s="1">
        <f t="shared" si="34"/>
        <v>6.2575637242851325</v>
      </c>
      <c r="I49" s="1">
        <f t="shared" si="34"/>
        <v>8.527904282112098</v>
      </c>
      <c r="J49" s="1">
        <f t="shared" si="34"/>
        <v>11.6883380208367</v>
      </c>
      <c r="K49" s="1">
        <f t="shared" si="34"/>
        <v>15.521218885881238</v>
      </c>
      <c r="L49" s="1">
        <f t="shared" si="34"/>
        <v>19.428506498932517</v>
      </c>
      <c r="M49" s="1">
        <f t="shared" si="34"/>
        <v>22.451467903620323</v>
      </c>
      <c r="N49" s="1">
        <f t="shared" si="34"/>
        <v>23.512492064247784</v>
      </c>
      <c r="O49" s="1">
        <f t="shared" si="34"/>
        <v>21.90638914025105</v>
      </c>
      <c r="P49" s="1">
        <f t="shared" si="34"/>
        <v>17.91260341665238</v>
      </c>
      <c r="Q49" s="1">
        <f t="shared" si="34"/>
        <v>13.200167927804742</v>
      </c>
      <c r="R49" s="1">
        <f t="shared" si="34"/>
        <v>10.58442541824708</v>
      </c>
      <c r="S49" s="1">
        <f t="shared" si="34"/>
        <v>12.852736861127285</v>
      </c>
      <c r="T49" s="1">
        <f t="shared" si="34"/>
        <v>20.914429444562867</v>
      </c>
      <c r="U49" s="1">
        <f t="shared" si="34"/>
        <v>32.287514182953956</v>
      </c>
      <c r="V49" s="1">
        <f t="shared" si="34"/>
        <v>41.37243276110994</v>
      </c>
      <c r="W49" s="1">
        <f t="shared" si="34"/>
        <v>42.370810371728524</v>
      </c>
      <c r="X49" s="1">
        <f t="shared" si="34"/>
        <v>33.83155482931821</v>
      </c>
      <c r="Y49" s="1">
        <f t="shared" si="34"/>
        <v>21.58518055026289</v>
      </c>
      <c r="Z49" s="1">
        <f t="shared" si="34"/>
        <v>16.3996600009456</v>
      </c>
    </row>
    <row r="50" spans="1:26" ht="12.75">
      <c r="A50" s="1" t="s">
        <v>19</v>
      </c>
      <c r="B50" s="1">
        <f>B$46^2/B$49</f>
        <v>15.062868522895547</v>
      </c>
      <c r="C50" s="1">
        <f aca="true" t="shared" si="35" ref="C50:Z50">C$46^2/C$49</f>
        <v>19.19905492135947</v>
      </c>
      <c r="D50" s="1">
        <f t="shared" si="35"/>
        <v>23.11909497122749</v>
      </c>
      <c r="E50" s="1">
        <f t="shared" si="35"/>
        <v>26.24982861274972</v>
      </c>
      <c r="F50" s="1">
        <f t="shared" si="35"/>
        <v>27.593049858000363</v>
      </c>
      <c r="G50" s="1">
        <f t="shared" si="35"/>
        <v>26.386768333565264</v>
      </c>
      <c r="H50" s="1">
        <f t="shared" si="35"/>
        <v>23.07607343087766</v>
      </c>
      <c r="I50" s="1">
        <f t="shared" si="35"/>
        <v>19.07593851856502</v>
      </c>
      <c r="J50" s="1">
        <f t="shared" si="35"/>
        <v>15.574878491699623</v>
      </c>
      <c r="K50" s="1">
        <f t="shared" si="35"/>
        <v>13.046655774193265</v>
      </c>
      <c r="L50" s="1">
        <f t="shared" si="35"/>
        <v>11.531737885089333</v>
      </c>
      <c r="M50" s="1">
        <f t="shared" si="35"/>
        <v>10.987155888279387</v>
      </c>
      <c r="N50" s="1">
        <f t="shared" si="35"/>
        <v>11.500269697534959</v>
      </c>
      <c r="O50" s="1">
        <f t="shared" si="35"/>
        <v>13.476027894012292</v>
      </c>
      <c r="P50" s="1">
        <f t="shared" si="35"/>
        <v>17.926546110689394</v>
      </c>
      <c r="Q50" s="1">
        <f t="shared" si="35"/>
        <v>26.370876636104363</v>
      </c>
      <c r="R50" s="1">
        <f t="shared" si="35"/>
        <v>35.54068954269962</v>
      </c>
      <c r="S50" s="1">
        <f t="shared" si="35"/>
        <v>31.53759769799666</v>
      </c>
      <c r="T50" s="1">
        <f t="shared" si="35"/>
        <v>20.827725717052413</v>
      </c>
      <c r="U50" s="1">
        <f t="shared" si="35"/>
        <v>14.462074775981538</v>
      </c>
      <c r="V50" s="1">
        <f t="shared" si="35"/>
        <v>12.070302480428293</v>
      </c>
      <c r="W50" s="1">
        <f t="shared" si="35"/>
        <v>12.577054706406381</v>
      </c>
      <c r="X50" s="1">
        <f t="shared" si="35"/>
        <v>16.774609206530172</v>
      </c>
      <c r="Y50" s="1">
        <f t="shared" si="35"/>
        <v>27.94561341316948</v>
      </c>
      <c r="Z50" s="1">
        <f t="shared" si="35"/>
        <v>39.025199300662216</v>
      </c>
    </row>
    <row r="51" spans="1:26" ht="12.75">
      <c r="A51" s="5" t="s">
        <v>43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2" t="s">
        <v>42</v>
      </c>
      <c r="B52" s="1">
        <f>$B$7+($J$4-$B$7)*COS(B$14)-($J$5-$B$6)*SIN(B$14)</f>
        <v>28.768314182582884</v>
      </c>
      <c r="C52" s="1">
        <f aca="true" t="shared" si="36" ref="C52:Z52">$B$6+($J$4-$B$6)*COS(C$14)-($J$5-$B$7)*SIN(C$14)</f>
        <v>32.46877539190855</v>
      </c>
      <c r="D52" s="1">
        <f t="shared" si="36"/>
        <v>36.6946583923568</v>
      </c>
      <c r="E52" s="1">
        <f t="shared" si="36"/>
        <v>41.37154753305025</v>
      </c>
      <c r="F52" s="1">
        <f t="shared" si="36"/>
        <v>46.36368937251952</v>
      </c>
      <c r="G52" s="1">
        <f t="shared" si="36"/>
        <v>51.465090935573386</v>
      </c>
      <c r="H52" s="1">
        <f t="shared" si="36"/>
        <v>56.39592247466136</v>
      </c>
      <c r="I52" s="1">
        <f t="shared" si="36"/>
        <v>60.80726875198431</v>
      </c>
      <c r="J52" s="1">
        <f t="shared" si="36"/>
        <v>64.29738124138152</v>
      </c>
      <c r="K52" s="1">
        <f t="shared" si="36"/>
        <v>66.44210544647217</v>
      </c>
      <c r="L52" s="1">
        <f t="shared" si="36"/>
        <v>66.84084555123071</v>
      </c>
      <c r="M52" s="1">
        <f t="shared" si="36"/>
        <v>65.17709013432437</v>
      </c>
      <c r="N52" s="1">
        <f t="shared" si="36"/>
        <v>61.28911224827623</v>
      </c>
      <c r="O52" s="1">
        <f t="shared" si="36"/>
        <v>55.24219103713125</v>
      </c>
      <c r="P52" s="1">
        <f t="shared" si="36"/>
        <v>47.38917154997941</v>
      </c>
      <c r="Q52" s="1">
        <f t="shared" si="36"/>
        <v>38.40242274852942</v>
      </c>
      <c r="R52" s="1">
        <f t="shared" si="36"/>
        <v>29.25872936506212</v>
      </c>
      <c r="S52" s="1">
        <f t="shared" si="36"/>
        <v>21.16105025498273</v>
      </c>
      <c r="T52" s="1">
        <f t="shared" si="36"/>
        <v>15.388910421986296</v>
      </c>
      <c r="U52" s="1">
        <f t="shared" si="36"/>
        <v>13.08318795907041</v>
      </c>
      <c r="V52" s="1">
        <f t="shared" si="36"/>
        <v>14.990380746072264</v>
      </c>
      <c r="W52" s="1">
        <f t="shared" si="36"/>
        <v>21.21301653953805</v>
      </c>
      <c r="X52" s="1">
        <f t="shared" si="36"/>
        <v>31.03108582664333</v>
      </c>
      <c r="Y52" s="1">
        <f t="shared" si="36"/>
        <v>42.86656341922028</v>
      </c>
      <c r="Z52" s="1">
        <f t="shared" si="36"/>
        <v>54.451169832140444</v>
      </c>
    </row>
    <row r="53" spans="1:26" ht="12.75">
      <c r="A53" s="3" t="s">
        <v>7</v>
      </c>
      <c r="B53" s="1">
        <f>$B$6+($J$4-$B$7)*SIN(B$14)+($J$5-$B$6)*COS(B$14)</f>
        <v>15.528603764827164</v>
      </c>
      <c r="C53" s="1">
        <f aca="true" t="shared" si="37" ref="C53:Z53">$B$7+($J$4-$B$6)*SIN(C$14)+($J$5-$B$7)*COS(C$14)</f>
        <v>14.148875152085203</v>
      </c>
      <c r="D53" s="1">
        <f t="shared" si="37"/>
        <v>13.27782350075536</v>
      </c>
      <c r="E53" s="1">
        <f t="shared" si="37"/>
        <v>13.10913059485462</v>
      </c>
      <c r="F53" s="1">
        <f t="shared" si="37"/>
        <v>13.836983018579794</v>
      </c>
      <c r="G53" s="1">
        <f t="shared" si="37"/>
        <v>15.637083716454777</v>
      </c>
      <c r="H53" s="1">
        <f t="shared" si="37"/>
        <v>18.64177614582864</v>
      </c>
      <c r="I53" s="1">
        <f t="shared" si="37"/>
        <v>22.910308163027125</v>
      </c>
      <c r="J53" s="1">
        <f t="shared" si="37"/>
        <v>28.396670098158815</v>
      </c>
      <c r="K53" s="1">
        <f t="shared" si="37"/>
        <v>34.91914775282264</v>
      </c>
      <c r="L53" s="1">
        <f t="shared" si="37"/>
        <v>42.13752429108503</v>
      </c>
      <c r="M53" s="1">
        <f t="shared" si="37"/>
        <v>49.545372301178524</v>
      </c>
      <c r="N53" s="1">
        <f t="shared" si="37"/>
        <v>56.48556033868109</v>
      </c>
      <c r="O53" s="1">
        <f t="shared" si="37"/>
        <v>62.196297267508285</v>
      </c>
      <c r="P53" s="1">
        <f t="shared" si="37"/>
        <v>65.89208650929807</v>
      </c>
      <c r="Q53" s="1">
        <f t="shared" si="37"/>
        <v>66.8783881013275</v>
      </c>
      <c r="R53" s="1">
        <f t="shared" si="37"/>
        <v>64.6905873795465</v>
      </c>
      <c r="S53" s="1">
        <f t="shared" si="37"/>
        <v>59.23782660553717</v>
      </c>
      <c r="T53" s="1">
        <f t="shared" si="37"/>
        <v>50.92219161995362</v>
      </c>
      <c r="U53" s="1">
        <f t="shared" si="37"/>
        <v>40.696584204004</v>
      </c>
      <c r="V53" s="1">
        <f t="shared" si="37"/>
        <v>30.024081757874768</v>
      </c>
      <c r="W53" s="1">
        <f t="shared" si="37"/>
        <v>20.71142170982192</v>
      </c>
      <c r="X53" s="1">
        <f t="shared" si="37"/>
        <v>14.611841765284316</v>
      </c>
      <c r="Y53" s="1">
        <f t="shared" si="37"/>
        <v>13.2272001060108</v>
      </c>
      <c r="Z53" s="1">
        <f t="shared" si="37"/>
        <v>17.280763866656216</v>
      </c>
    </row>
    <row r="54" spans="1:26" ht="12.75">
      <c r="A54" s="3" t="s">
        <v>8</v>
      </c>
      <c r="B54" s="1">
        <f>C52-B52</f>
        <v>3.700461209325667</v>
      </c>
      <c r="C54" s="1">
        <f aca="true" t="shared" si="38" ref="C54:Z54">$J$2-C$37</f>
        <v>-9.693726097052775</v>
      </c>
      <c r="D54" s="1">
        <f t="shared" si="38"/>
        <v>-12.140931592097274</v>
      </c>
      <c r="E54" s="1">
        <f t="shared" si="38"/>
        <v>-14.876739264024444</v>
      </c>
      <c r="F54" s="1">
        <f t="shared" si="38"/>
        <v>-17.828265598324535</v>
      </c>
      <c r="G54" s="1">
        <f t="shared" si="38"/>
        <v>-20.880814814524214</v>
      </c>
      <c r="H54" s="1">
        <f t="shared" si="38"/>
        <v>-23.874912352243854</v>
      </c>
      <c r="I54" s="1">
        <f t="shared" si="38"/>
        <v>-26.60806472230209</v>
      </c>
      <c r="J54" s="1">
        <f t="shared" si="38"/>
        <v>-28.843177627642916</v>
      </c>
      <c r="K54" s="1">
        <f t="shared" si="38"/>
        <v>-30.325342770443086</v>
      </c>
      <c r="L54" s="1">
        <f t="shared" si="38"/>
        <v>-30.807996505586452</v>
      </c>
      <c r="M54" s="1">
        <f t="shared" si="38"/>
        <v>-30.08813464085148</v>
      </c>
      <c r="N54" s="1">
        <f t="shared" si="38"/>
        <v>-28.04829201928886</v>
      </c>
      <c r="O54" s="1">
        <f t="shared" si="38"/>
        <v>-24.700467065473774</v>
      </c>
      <c r="P54" s="1">
        <f t="shared" si="38"/>
        <v>-20.22441389168786</v>
      </c>
      <c r="Q54" s="1">
        <f t="shared" si="38"/>
        <v>-14.990330166425082</v>
      </c>
      <c r="R54" s="1">
        <f t="shared" si="38"/>
        <v>-9.554792640882845</v>
      </c>
      <c r="S54" s="1">
        <f t="shared" si="38"/>
        <v>-4.61985106690495</v>
      </c>
      <c r="T54" s="1">
        <f t="shared" si="38"/>
        <v>-0.9494368549558843</v>
      </c>
      <c r="U54" s="1">
        <f t="shared" si="38"/>
        <v>0.7548007066137572</v>
      </c>
      <c r="V54" s="1">
        <f t="shared" si="38"/>
        <v>0.0048084675481661066</v>
      </c>
      <c r="W54" s="1">
        <f t="shared" si="38"/>
        <v>-3.321817340757544</v>
      </c>
      <c r="X54" s="1">
        <f t="shared" si="38"/>
        <v>-8.86690692476624</v>
      </c>
      <c r="Y54" s="1">
        <f t="shared" si="38"/>
        <v>-15.75719924940536</v>
      </c>
      <c r="Z54" s="1">
        <f t="shared" si="38"/>
        <v>-22.687953483208403</v>
      </c>
    </row>
    <row r="55" spans="1:26" ht="12.75">
      <c r="A55" s="3" t="s">
        <v>9</v>
      </c>
      <c r="B55" s="1">
        <f>C54-B54</f>
        <v>-13.394187306378441</v>
      </c>
      <c r="C55" s="1">
        <f aca="true" t="shared" si="39" ref="C55:Z55">$J$3-C$38</f>
        <v>9.894410269188278</v>
      </c>
      <c r="D55" s="1">
        <f t="shared" si="39"/>
        <v>10.550746857914334</v>
      </c>
      <c r="E55" s="1">
        <f t="shared" si="39"/>
        <v>10.810907842086955</v>
      </c>
      <c r="F55" s="1">
        <f t="shared" si="39"/>
        <v>10.556378553678037</v>
      </c>
      <c r="G55" s="1">
        <f t="shared" si="39"/>
        <v>9.677057508822145</v>
      </c>
      <c r="H55" s="1">
        <f t="shared" si="39"/>
        <v>8.085714758468086</v>
      </c>
      <c r="I55" s="1">
        <f t="shared" si="39"/>
        <v>5.735587240707694</v>
      </c>
      <c r="J55" s="1">
        <f t="shared" si="39"/>
        <v>2.639792743885579</v>
      </c>
      <c r="K55" s="1">
        <f t="shared" si="39"/>
        <v>-1.109772632810781</v>
      </c>
      <c r="L55" s="1">
        <f t="shared" si="39"/>
        <v>-5.327485082662584</v>
      </c>
      <c r="M55" s="1">
        <f t="shared" si="39"/>
        <v>-9.727387551231395</v>
      </c>
      <c r="N55" s="1">
        <f t="shared" si="39"/>
        <v>-13.929841845148353</v>
      </c>
      <c r="O55" s="1">
        <f t="shared" si="39"/>
        <v>-17.48602974174171</v>
      </c>
      <c r="P55" s="1">
        <f t="shared" si="39"/>
        <v>-19.923320658899577</v>
      </c>
      <c r="Q55" s="1">
        <f t="shared" si="39"/>
        <v>-20.811385343932344</v>
      </c>
      <c r="R55" s="1">
        <f t="shared" si="39"/>
        <v>-19.844181244387187</v>
      </c>
      <c r="S55" s="1">
        <f t="shared" si="39"/>
        <v>-16.926965587556865</v>
      </c>
      <c r="T55" s="1">
        <f t="shared" si="39"/>
        <v>-12.251322314387082</v>
      </c>
      <c r="U55" s="1">
        <f t="shared" si="39"/>
        <v>-6.33650839686198</v>
      </c>
      <c r="V55" s="1">
        <f t="shared" si="39"/>
        <v>-0.014448590958572538</v>
      </c>
      <c r="W55" s="1">
        <f t="shared" si="39"/>
        <v>5.659270602502257</v>
      </c>
      <c r="X55" s="1">
        <f t="shared" si="39"/>
        <v>9.57344054540724</v>
      </c>
      <c r="Y55" s="1">
        <f t="shared" si="39"/>
        <v>10.793246952311609</v>
      </c>
      <c r="Z55" s="1">
        <f t="shared" si="39"/>
        <v>8.816489106861546</v>
      </c>
    </row>
    <row r="56" spans="1:26" ht="12.75">
      <c r="A56" s="3" t="s">
        <v>10</v>
      </c>
      <c r="B56" s="1">
        <f>SQRT(B$39^2+B$40^2)</f>
        <v>11.729535141238438</v>
      </c>
      <c r="C56" s="1">
        <f aca="true" t="shared" si="40" ref="C56:Z56">SQRT(C$39^2+C$40^2)</f>
        <v>13.851630958832986</v>
      </c>
      <c r="D56" s="1">
        <f t="shared" si="40"/>
        <v>16.08479030586892</v>
      </c>
      <c r="E56" s="1">
        <f t="shared" si="40"/>
        <v>18.390027175071378</v>
      </c>
      <c r="F56" s="1">
        <f t="shared" si="40"/>
        <v>20.71917426957348</v>
      </c>
      <c r="G56" s="1">
        <f t="shared" si="40"/>
        <v>23.014210161278726</v>
      </c>
      <c r="H56" s="1">
        <f t="shared" si="40"/>
        <v>25.206947910896208</v>
      </c>
      <c r="I56" s="1">
        <f t="shared" si="40"/>
        <v>27.219222422067567</v>
      </c>
      <c r="J56" s="1">
        <f t="shared" si="40"/>
        <v>28.963725613091142</v>
      </c>
      <c r="K56" s="1">
        <f t="shared" si="40"/>
        <v>30.3456423468247</v>
      </c>
      <c r="L56" s="1">
        <f t="shared" si="40"/>
        <v>31.26523222357735</v>
      </c>
      <c r="M56" s="1">
        <f t="shared" si="40"/>
        <v>31.621478693094957</v>
      </c>
      <c r="N56" s="1">
        <f t="shared" si="40"/>
        <v>31.31688329048964</v>
      </c>
      <c r="O56" s="1">
        <f t="shared" si="40"/>
        <v>30.26341536214362</v>
      </c>
      <c r="P56" s="1">
        <f t="shared" si="40"/>
        <v>28.389533693592636</v>
      </c>
      <c r="Q56" s="1">
        <f t="shared" si="40"/>
        <v>25.648075140877058</v>
      </c>
      <c r="R56" s="1">
        <f t="shared" si="40"/>
        <v>22.02465871858988</v>
      </c>
      <c r="S56" s="1">
        <f t="shared" si="40"/>
        <v>17.54608753775944</v>
      </c>
      <c r="T56" s="1">
        <f t="shared" si="40"/>
        <v>12.28805634722381</v>
      </c>
      <c r="U56" s="1">
        <f t="shared" si="40"/>
        <v>6.381305726119616</v>
      </c>
      <c r="V56" s="1">
        <f t="shared" si="40"/>
        <v>0.01522770963900713</v>
      </c>
      <c r="W56" s="1">
        <f t="shared" si="40"/>
        <v>6.5621501200219265</v>
      </c>
      <c r="X56" s="1">
        <f t="shared" si="40"/>
        <v>13.048862107054195</v>
      </c>
      <c r="Y56" s="1">
        <f t="shared" si="40"/>
        <v>19.099306478483577</v>
      </c>
      <c r="Z56" s="1">
        <f t="shared" si="40"/>
        <v>24.340782925527204</v>
      </c>
    </row>
    <row r="57" spans="1:26" ht="12.75">
      <c r="A57" s="2" t="s">
        <v>11</v>
      </c>
      <c r="B57" s="1">
        <f>-($J$4-$B$6)*SIN(B$14)*B16-($J$5-$B$7)*COS(B$14)*B16</f>
        <v>11.74627019288296</v>
      </c>
      <c r="C57" s="1">
        <f aca="true" t="shared" si="41" ref="C57:Z57">-($J$4-$B$6)*SIN(C$14)*C16-($J$5-$B$7)*COS(C$14)*C16</f>
        <v>13.614925753235127</v>
      </c>
      <c r="D57" s="1">
        <f t="shared" si="41"/>
        <v>15.320714526233594</v>
      </c>
      <c r="E57" s="1">
        <f t="shared" si="41"/>
        <v>16.672339031190134</v>
      </c>
      <c r="F57" s="1">
        <f t="shared" si="41"/>
        <v>17.442011320946808</v>
      </c>
      <c r="G57" s="1">
        <f t="shared" si="41"/>
        <v>17.378880282262262</v>
      </c>
      <c r="H57" s="1">
        <f t="shared" si="41"/>
        <v>16.232250129170236</v>
      </c>
      <c r="I57" s="1">
        <f t="shared" si="41"/>
        <v>13.785684748491452</v>
      </c>
      <c r="J57" s="1">
        <f t="shared" si="41"/>
        <v>9.901508182904479</v>
      </c>
      <c r="K57" s="1">
        <f t="shared" si="41"/>
        <v>4.572767022459625</v>
      </c>
      <c r="L57" s="1">
        <f t="shared" si="41"/>
        <v>-2.0235229955604987</v>
      </c>
      <c r="M57" s="1">
        <f t="shared" si="41"/>
        <v>-9.481736485837333</v>
      </c>
      <c r="N57" s="1">
        <f t="shared" si="41"/>
        <v>-17.144982752228334</v>
      </c>
      <c r="O57" s="1">
        <f t="shared" si="41"/>
        <v>-24.119976364025675</v>
      </c>
      <c r="P57" s="1">
        <f t="shared" si="41"/>
        <v>-29.344364710537814</v>
      </c>
      <c r="Q57" s="1">
        <f t="shared" si="41"/>
        <v>-31.716497959566453</v>
      </c>
      <c r="R57" s="1">
        <f t="shared" si="41"/>
        <v>-30.287120518910385</v>
      </c>
      <c r="S57" s="1">
        <f t="shared" si="41"/>
        <v>-24.496165877717335</v>
      </c>
      <c r="T57" s="1">
        <f t="shared" si="41"/>
        <v>-14.417292938338786</v>
      </c>
      <c r="U57" s="1">
        <f t="shared" si="41"/>
        <v>-0.9519984121387921</v>
      </c>
      <c r="V57" s="1">
        <f t="shared" si="41"/>
        <v>14.099297782203667</v>
      </c>
      <c r="W57" s="1">
        <f t="shared" si="41"/>
        <v>28.161324303660013</v>
      </c>
      <c r="X57" s="1">
        <f t="shared" si="41"/>
        <v>38.25149174030497</v>
      </c>
      <c r="Y57" s="1">
        <f t="shared" si="41"/>
        <v>41.58708250199657</v>
      </c>
      <c r="Z57" s="1">
        <f t="shared" si="41"/>
        <v>36.35077781335007</v>
      </c>
    </row>
    <row r="58" spans="1:26" ht="12.75">
      <c r="A58" s="2" t="s">
        <v>12</v>
      </c>
      <c r="B58" s="1">
        <f>-B17*(($J$4-$B$6)*COS(B$14)+($J$5-$B$7)*SIN(B$14))-B16^2*(($J$4-$B$6)*COS(B$14)-($J$5-$B$7)*SIN(B$14))</f>
        <v>18.594253832894914</v>
      </c>
      <c r="C58" s="1">
        <f>-C17*(($J$4-$B$6)*COS(C$14)+($J$5-$B$7)*SIN(C$14))-C16^2*(($J$4-$B$6)*COS(C$14)-($J$5-$B$7)*SIN(C$14))</f>
        <v>15.30716627189635</v>
      </c>
      <c r="D58" s="1">
        <f>-D17*(($J$4-$B$6)*COS(D$14)+($J$5-$B$7)*SIN(D$14))-D16^2*(($J$4-$B$6)*COS(D$14)-($J$5-$B$7)*SIN(D$14))</f>
        <v>11.958097033601486</v>
      </c>
      <c r="E58" s="1">
        <f aca="true" t="shared" si="42" ref="E58:Z58">-E17*(($J$4-$B$6)*COS(E$14)+($J$5-$B$7)*SIN(E$14))-E16^2*(($J$4-$B$6)*COS(E$14)-($J$5-$B$7)*SIN(E$14))</f>
        <v>8.085075035718825</v>
      </c>
      <c r="F58" s="1">
        <f t="shared" si="42"/>
        <v>3.4552665720475106</v>
      </c>
      <c r="G58" s="1">
        <f t="shared" si="42"/>
        <v>-2.007640399449832</v>
      </c>
      <c r="H58" s="1">
        <f t="shared" si="42"/>
        <v>-8.223637471663508</v>
      </c>
      <c r="I58" s="1">
        <f t="shared" si="42"/>
        <v>-14.934763940402306</v>
      </c>
      <c r="J58" s="1">
        <f t="shared" si="42"/>
        <v>-21.683234379595902</v>
      </c>
      <c r="K58" s="1">
        <f t="shared" si="42"/>
        <v>-27.805048676897197</v>
      </c>
      <c r="L58" s="1">
        <f t="shared" si="42"/>
        <v>-32.454013499137005</v>
      </c>
      <c r="M58" s="1">
        <f t="shared" si="42"/>
        <v>-34.670119071859624</v>
      </c>
      <c r="N58" s="1">
        <f t="shared" si="42"/>
        <v>-33.502451797144495</v>
      </c>
      <c r="O58" s="1">
        <f t="shared" si="42"/>
        <v>-28.188537222991194</v>
      </c>
      <c r="P58" s="1">
        <f t="shared" si="42"/>
        <v>-18.378269669596044</v>
      </c>
      <c r="Q58" s="1">
        <f t="shared" si="42"/>
        <v>-4.37183191191627</v>
      </c>
      <c r="R58" s="1">
        <f t="shared" si="42"/>
        <v>12.680220405217172</v>
      </c>
      <c r="S58" s="1">
        <f t="shared" si="42"/>
        <v>30.68501923954431</v>
      </c>
      <c r="T58" s="1">
        <f t="shared" si="42"/>
        <v>46.701742304593054</v>
      </c>
      <c r="U58" s="1">
        <f t="shared" si="42"/>
        <v>57.28813835334682</v>
      </c>
      <c r="V58" s="1">
        <f t="shared" si="42"/>
        <v>59.12418692166401</v>
      </c>
      <c r="W58" s="1">
        <f t="shared" si="42"/>
        <v>49.864968514341214</v>
      </c>
      <c r="X58" s="1">
        <f t="shared" si="42"/>
        <v>29.076721397762633</v>
      </c>
      <c r="Y58" s="1">
        <f t="shared" si="42"/>
        <v>-0.9920112950519098</v>
      </c>
      <c r="Z58" s="1">
        <f t="shared" si="42"/>
        <v>-35.12162731410393</v>
      </c>
    </row>
    <row r="59" spans="1:26" ht="12.75">
      <c r="A59" s="3" t="s">
        <v>13</v>
      </c>
      <c r="B59" s="1">
        <f>($J$4-$B$6)*COS(B$14)*B16-($J$5-$B$7)*SIN(B$14)*B16</f>
        <v>-5.391209192360217</v>
      </c>
      <c r="C59" s="1">
        <f aca="true" t="shared" si="43" ref="C59:Z59">($J$4-$B$6)*COS(C$14)*C16-($J$5-$B$7)*SIN(C$14)*C16</f>
        <v>-3.966444960261497</v>
      </c>
      <c r="D59" s="1">
        <f t="shared" si="43"/>
        <v>-1.8950625217154364</v>
      </c>
      <c r="E59" s="1">
        <f t="shared" si="43"/>
        <v>0.8503594704911528</v>
      </c>
      <c r="F59" s="1">
        <f t="shared" si="43"/>
        <v>4.242459581679681</v>
      </c>
      <c r="G59" s="1">
        <f t="shared" si="43"/>
        <v>8.178431534042348</v>
      </c>
      <c r="H59" s="1">
        <f t="shared" si="43"/>
        <v>12.460901080742634</v>
      </c>
      <c r="I59" s="1">
        <f t="shared" si="43"/>
        <v>16.784530126600675</v>
      </c>
      <c r="J59" s="1">
        <f t="shared" si="43"/>
        <v>20.73376532597889</v>
      </c>
      <c r="K59" s="1">
        <f t="shared" si="43"/>
        <v>23.797894901824943</v>
      </c>
      <c r="L59" s="1">
        <f t="shared" si="43"/>
        <v>25.409333788498405</v>
      </c>
      <c r="M59" s="1">
        <f t="shared" si="43"/>
        <v>25.00924286676221</v>
      </c>
      <c r="N59" s="1">
        <f t="shared" si="43"/>
        <v>22.140676738207283</v>
      </c>
      <c r="O59" s="1">
        <f t="shared" si="43"/>
        <v>16.563180927015953</v>
      </c>
      <c r="P59" s="1">
        <f t="shared" si="43"/>
        <v>8.374394423310001</v>
      </c>
      <c r="Q59" s="1">
        <f t="shared" si="43"/>
        <v>-1.8851411567352887</v>
      </c>
      <c r="R59" s="1">
        <f t="shared" si="43"/>
        <v>-13.175958645523801</v>
      </c>
      <c r="S59" s="1">
        <f t="shared" si="43"/>
        <v>-23.988262675321998</v>
      </c>
      <c r="T59" s="1">
        <f t="shared" si="43"/>
        <v>-32.486638242978096</v>
      </c>
      <c r="U59" s="1">
        <f t="shared" si="43"/>
        <v>-36.78630978927045</v>
      </c>
      <c r="V59" s="1">
        <f t="shared" si="43"/>
        <v>-35.346928545551215</v>
      </c>
      <c r="W59" s="1">
        <f t="shared" si="43"/>
        <v>-27.428995852274458</v>
      </c>
      <c r="X59" s="1">
        <f t="shared" si="43"/>
        <v>-13.51316402119072</v>
      </c>
      <c r="Y59" s="1">
        <f t="shared" si="43"/>
        <v>4.45272851118883</v>
      </c>
      <c r="Z59" s="1">
        <f t="shared" si="43"/>
        <v>23.121871731424722</v>
      </c>
    </row>
    <row r="60" spans="1:26" ht="12.75">
      <c r="A60" s="3" t="s">
        <v>14</v>
      </c>
      <c r="B60" s="1">
        <f>B17*(($J$4-$B$6)*COS(B$14)-($J$5-$B$7)*SIN(B$14))-B16^2*(($J$4-$B$6)*COS(B$14)+($J$5-$B$7)*SIN(B$14))</f>
        <v>-1.42594849174463</v>
      </c>
      <c r="C60" s="1">
        <f aca="true" t="shared" si="44" ref="C60:Z60">C17*(($J$4-$B$6)*COS(C$14)-($J$5-$B$7)*SIN(C$14))-C16^2*(($J$4-$B$6)*COS(C$14)+($J$5-$B$7)*SIN(C$14))</f>
        <v>2.1821194309177887</v>
      </c>
      <c r="D60" s="1">
        <f t="shared" si="44"/>
        <v>5.118887175250306</v>
      </c>
      <c r="E60" s="1">
        <f t="shared" si="44"/>
        <v>7.420052783146408</v>
      </c>
      <c r="F60" s="1">
        <f t="shared" si="44"/>
        <v>8.947480181947975</v>
      </c>
      <c r="G60" s="1">
        <f t="shared" si="44"/>
        <v>9.486261317000753</v>
      </c>
      <c r="H60" s="1">
        <f t="shared" si="44"/>
        <v>8.80472989446692</v>
      </c>
      <c r="I60" s="1">
        <f t="shared" si="44"/>
        <v>6.7121614765009925</v>
      </c>
      <c r="J60" s="1">
        <f t="shared" si="44"/>
        <v>3.122768010668551</v>
      </c>
      <c r="K60" s="1">
        <f t="shared" si="44"/>
        <v>-1.875719957034061</v>
      </c>
      <c r="L60" s="1">
        <f t="shared" si="44"/>
        <v>-7.95761630623206</v>
      </c>
      <c r="M60" s="1">
        <f t="shared" si="44"/>
        <v>-14.513816724877373</v>
      </c>
      <c r="N60" s="1">
        <f t="shared" si="44"/>
        <v>-20.64490273017291</v>
      </c>
      <c r="O60" s="1">
        <f t="shared" si="44"/>
        <v>-25.21421576311038</v>
      </c>
      <c r="P60" s="1">
        <f t="shared" si="44"/>
        <v>-26.978914860776538</v>
      </c>
      <c r="Q60" s="1">
        <f t="shared" si="44"/>
        <v>-24.806182985402025</v>
      </c>
      <c r="R60" s="1">
        <f t="shared" si="44"/>
        <v>-17.962094153245932</v>
      </c>
      <c r="S60" s="1">
        <f t="shared" si="44"/>
        <v>-6.432977089325781</v>
      </c>
      <c r="T60" s="1">
        <f t="shared" si="44"/>
        <v>8.792400739096793</v>
      </c>
      <c r="U60" s="1">
        <f t="shared" si="44"/>
        <v>25.578401034762468</v>
      </c>
      <c r="V60" s="1">
        <f t="shared" si="44"/>
        <v>40.74425656106462</v>
      </c>
      <c r="W60" s="1">
        <f t="shared" si="44"/>
        <v>50.49900875923352</v>
      </c>
      <c r="X60" s="1">
        <f t="shared" si="44"/>
        <v>51.232679631657405</v>
      </c>
      <c r="Y60" s="1">
        <f t="shared" si="44"/>
        <v>40.57850919593349</v>
      </c>
      <c r="Z60" s="1">
        <f t="shared" si="44"/>
        <v>18.5241452723751</v>
      </c>
    </row>
    <row r="61" spans="1:26" ht="12.75">
      <c r="A61" s="2" t="s">
        <v>15</v>
      </c>
      <c r="B61" s="1">
        <f>SQRT(B$42^2+B$44^2)</f>
        <v>7.589466384404109</v>
      </c>
      <c r="C61" s="1">
        <f aca="true" t="shared" si="45" ref="C61:Z61">SQRT(C$42^2+C$44^2)</f>
        <v>8.327331171776734</v>
      </c>
      <c r="D61" s="1">
        <f t="shared" si="45"/>
        <v>9.065195959149353</v>
      </c>
      <c r="E61" s="1">
        <f t="shared" si="45"/>
        <v>9.803060746521977</v>
      </c>
      <c r="F61" s="1">
        <f t="shared" si="45"/>
        <v>10.5409255338946</v>
      </c>
      <c r="G61" s="1">
        <f t="shared" si="45"/>
        <v>11.278790321267222</v>
      </c>
      <c r="H61" s="1">
        <f t="shared" si="45"/>
        <v>12.016655108639842</v>
      </c>
      <c r="I61" s="1">
        <f t="shared" si="45"/>
        <v>12.754519896012463</v>
      </c>
      <c r="J61" s="1">
        <f t="shared" si="45"/>
        <v>13.492384683385085</v>
      </c>
      <c r="K61" s="1">
        <f t="shared" si="45"/>
        <v>14.230249470757707</v>
      </c>
      <c r="L61" s="1">
        <f t="shared" si="45"/>
        <v>14.968114258130328</v>
      </c>
      <c r="M61" s="1">
        <f t="shared" si="45"/>
        <v>15.705979045502948</v>
      </c>
      <c r="N61" s="1">
        <f t="shared" si="45"/>
        <v>16.443843832875572</v>
      </c>
      <c r="O61" s="1">
        <f t="shared" si="45"/>
        <v>17.181708620248195</v>
      </c>
      <c r="P61" s="1">
        <f t="shared" si="45"/>
        <v>17.91957340762082</v>
      </c>
      <c r="Q61" s="1">
        <f t="shared" si="45"/>
        <v>18.657438194993443</v>
      </c>
      <c r="R61" s="1">
        <f t="shared" si="45"/>
        <v>19.395302982366065</v>
      </c>
      <c r="S61" s="1">
        <f t="shared" si="45"/>
        <v>20.133167769738687</v>
      </c>
      <c r="T61" s="1">
        <f t="shared" si="45"/>
        <v>20.87103255711131</v>
      </c>
      <c r="U61" s="1">
        <f t="shared" si="45"/>
        <v>21.60889734448393</v>
      </c>
      <c r="V61" s="1">
        <f t="shared" si="45"/>
        <v>22.346762131856554</v>
      </c>
      <c r="W61" s="1">
        <f t="shared" si="45"/>
        <v>23.08462691922918</v>
      </c>
      <c r="X61" s="1">
        <f t="shared" si="45"/>
        <v>23.8224917066018</v>
      </c>
      <c r="Y61" s="1">
        <f t="shared" si="45"/>
        <v>24.56035649397442</v>
      </c>
      <c r="Z61" s="1">
        <f t="shared" si="45"/>
        <v>25.298221281347043</v>
      </c>
    </row>
    <row r="62" spans="1:26" ht="12.75">
      <c r="A62" s="3" t="s">
        <v>16</v>
      </c>
      <c r="B62" s="1">
        <f>SQRT(B$43^2+B$45^2)</f>
        <v>10.971305755569169</v>
      </c>
      <c r="C62" s="1">
        <f aca="true" t="shared" si="46" ref="C62:Z62">SQRT(C$43^2+C$45^2)</f>
        <v>8.978730795312652</v>
      </c>
      <c r="D62" s="1">
        <f t="shared" si="46"/>
        <v>7.381566582378975</v>
      </c>
      <c r="E62" s="1">
        <f t="shared" si="46"/>
        <v>5.975029576835672</v>
      </c>
      <c r="F62" s="1">
        <f t="shared" si="46"/>
        <v>4.913651159887978</v>
      </c>
      <c r="G62" s="1">
        <f t="shared" si="46"/>
        <v>4.871158110685281</v>
      </c>
      <c r="H62" s="1">
        <f t="shared" si="46"/>
        <v>6.447563635505195</v>
      </c>
      <c r="I62" s="1">
        <f t="shared" si="46"/>
        <v>9.290237394331111</v>
      </c>
      <c r="J62" s="1">
        <f t="shared" si="46"/>
        <v>12.822042560417653</v>
      </c>
      <c r="K62" s="1">
        <f t="shared" si="46"/>
        <v>16.562404946003202</v>
      </c>
      <c r="L62" s="1">
        <f t="shared" si="46"/>
        <v>20.00264105302942</v>
      </c>
      <c r="M62" s="1">
        <f t="shared" si="46"/>
        <v>22.551104774394044</v>
      </c>
      <c r="N62" s="1">
        <f t="shared" si="46"/>
        <v>23.56496160827333</v>
      </c>
      <c r="O62" s="1">
        <f t="shared" si="46"/>
        <v>22.460129271735596</v>
      </c>
      <c r="P62" s="1">
        <f t="shared" si="46"/>
        <v>18.94469931050437</v>
      </c>
      <c r="Q62" s="1">
        <f t="shared" si="46"/>
        <v>13.680231758326112</v>
      </c>
      <c r="R62" s="1">
        <f t="shared" si="46"/>
        <v>11.006840794360908</v>
      </c>
      <c r="S62" s="1">
        <f t="shared" si="46"/>
        <v>17.376696955815145</v>
      </c>
      <c r="T62" s="1">
        <f t="shared" si="46"/>
        <v>27.878402120238334</v>
      </c>
      <c r="U62" s="1">
        <f t="shared" si="46"/>
        <v>37.477549860672895</v>
      </c>
      <c r="V62" s="1">
        <f t="shared" si="46"/>
        <v>43.08218805613903</v>
      </c>
      <c r="W62" s="1">
        <f t="shared" si="46"/>
        <v>42.38206944647209</v>
      </c>
      <c r="X62" s="1">
        <f t="shared" si="46"/>
        <v>34.40321707724666</v>
      </c>
      <c r="Y62" s="1">
        <f t="shared" si="46"/>
        <v>21.71998780621548</v>
      </c>
      <c r="Z62" s="1">
        <f t="shared" si="46"/>
        <v>20.63009972288865</v>
      </c>
    </row>
    <row r="63" spans="1:26" ht="12.75">
      <c r="A63" s="1" t="s">
        <v>17</v>
      </c>
      <c r="B63" s="1">
        <f>ABS(B$42*B$43+B$44*B$45)/B$46</f>
        <v>10.28332542342742</v>
      </c>
      <c r="C63" s="1">
        <f aca="true" t="shared" si="47" ref="C63:Z63">ABS(C$42*C$43+C$44*C$45)/C$46</f>
        <v>8.22022013853489</v>
      </c>
      <c r="D63" s="1">
        <f t="shared" si="47"/>
        <v>6.469371019842692</v>
      </c>
      <c r="E63" s="1">
        <f t="shared" si="47"/>
        <v>4.722100284294601</v>
      </c>
      <c r="F63" s="1">
        <f t="shared" si="47"/>
        <v>2.8158514460059285</v>
      </c>
      <c r="G63" s="1">
        <f t="shared" si="47"/>
        <v>0.6971063602161477</v>
      </c>
      <c r="H63" s="1">
        <f t="shared" si="47"/>
        <v>1.5536965824766902</v>
      </c>
      <c r="I63" s="1">
        <f t="shared" si="47"/>
        <v>3.685560933991222</v>
      </c>
      <c r="J63" s="1">
        <f t="shared" si="47"/>
        <v>5.271387837356014</v>
      </c>
      <c r="K63" s="1">
        <f t="shared" si="47"/>
        <v>5.779707768733206</v>
      </c>
      <c r="L63" s="1">
        <f t="shared" si="47"/>
        <v>4.758023152242421</v>
      </c>
      <c r="M63" s="1">
        <f t="shared" si="47"/>
        <v>2.117525801118945</v>
      </c>
      <c r="N63" s="1">
        <f t="shared" si="47"/>
        <v>1.5716655267838895</v>
      </c>
      <c r="O63" s="1">
        <f t="shared" si="47"/>
        <v>4.9565635009515505</v>
      </c>
      <c r="P63" s="1">
        <f t="shared" si="47"/>
        <v>6.167679531489791</v>
      </c>
      <c r="Q63" s="1">
        <f t="shared" si="47"/>
        <v>3.592256622134536</v>
      </c>
      <c r="R63" s="1">
        <f t="shared" si="47"/>
        <v>3.020013714864985</v>
      </c>
      <c r="S63" s="1">
        <f t="shared" si="47"/>
        <v>11.694304266302263</v>
      </c>
      <c r="T63" s="1">
        <f t="shared" si="47"/>
        <v>18.43344638927054</v>
      </c>
      <c r="U63" s="1">
        <f t="shared" si="47"/>
        <v>19.028483161954085</v>
      </c>
      <c r="V63" s="1">
        <f t="shared" si="47"/>
        <v>12.016519260250249</v>
      </c>
      <c r="W63" s="1">
        <f t="shared" si="47"/>
        <v>0.9768515796195646</v>
      </c>
      <c r="X63" s="1">
        <f t="shared" si="47"/>
        <v>6.245577883190011</v>
      </c>
      <c r="Y63" s="1">
        <f t="shared" si="47"/>
        <v>2.416164504892395</v>
      </c>
      <c r="Z63" s="1">
        <f t="shared" si="47"/>
        <v>12.516076319266967</v>
      </c>
    </row>
    <row r="64" spans="1:26" ht="12.75">
      <c r="A64" s="1" t="s">
        <v>18</v>
      </c>
      <c r="B64" s="1">
        <f>SQRT(B$47^2-B$48^2)</f>
        <v>3.8239728317649475</v>
      </c>
      <c r="C64" s="1">
        <f aca="true" t="shared" si="48" ref="C64:Z64">SQRT(C$47^2-C$48^2)</f>
        <v>3.6118676012170217</v>
      </c>
      <c r="D64" s="1">
        <f t="shared" si="48"/>
        <v>3.5545412949793596</v>
      </c>
      <c r="E64" s="1">
        <f t="shared" si="48"/>
        <v>3.6609762836060424</v>
      </c>
      <c r="F64" s="1">
        <f t="shared" si="48"/>
        <v>4.026778905663284</v>
      </c>
      <c r="G64" s="1">
        <f t="shared" si="48"/>
        <v>4.821018985841187</v>
      </c>
      <c r="H64" s="1">
        <f t="shared" si="48"/>
        <v>6.2575637242851325</v>
      </c>
      <c r="I64" s="1">
        <f t="shared" si="48"/>
        <v>8.527904282112098</v>
      </c>
      <c r="J64" s="1">
        <f t="shared" si="48"/>
        <v>11.6883380208367</v>
      </c>
      <c r="K64" s="1">
        <f t="shared" si="48"/>
        <v>15.521218885881238</v>
      </c>
      <c r="L64" s="1">
        <f t="shared" si="48"/>
        <v>19.428506498932517</v>
      </c>
      <c r="M64" s="1">
        <f t="shared" si="48"/>
        <v>22.451467903620323</v>
      </c>
      <c r="N64" s="1">
        <f t="shared" si="48"/>
        <v>23.512492064247784</v>
      </c>
      <c r="O64" s="1">
        <f t="shared" si="48"/>
        <v>21.90638914025105</v>
      </c>
      <c r="P64" s="1">
        <f t="shared" si="48"/>
        <v>17.91260341665238</v>
      </c>
      <c r="Q64" s="1">
        <f t="shared" si="48"/>
        <v>13.200167927804742</v>
      </c>
      <c r="R64" s="1">
        <f t="shared" si="48"/>
        <v>10.58442541824708</v>
      </c>
      <c r="S64" s="1">
        <f t="shared" si="48"/>
        <v>12.852736861127285</v>
      </c>
      <c r="T64" s="1">
        <f t="shared" si="48"/>
        <v>20.914429444562867</v>
      </c>
      <c r="U64" s="1">
        <f t="shared" si="48"/>
        <v>32.287514182953956</v>
      </c>
      <c r="V64" s="1">
        <f t="shared" si="48"/>
        <v>41.37243276110994</v>
      </c>
      <c r="W64" s="1">
        <f t="shared" si="48"/>
        <v>42.370810371728524</v>
      </c>
      <c r="X64" s="1">
        <f t="shared" si="48"/>
        <v>33.83155482931821</v>
      </c>
      <c r="Y64" s="1">
        <f t="shared" si="48"/>
        <v>21.58518055026289</v>
      </c>
      <c r="Z64" s="1">
        <f t="shared" si="48"/>
        <v>16.3996600009456</v>
      </c>
    </row>
    <row r="65" spans="1:26" ht="12.75">
      <c r="A65" s="1" t="s">
        <v>19</v>
      </c>
      <c r="B65" s="1">
        <f>B$46^2/B$49</f>
        <v>15.062868522895547</v>
      </c>
      <c r="C65" s="1">
        <f aca="true" t="shared" si="49" ref="C65:Z65">C$46^2/C$49</f>
        <v>19.19905492135947</v>
      </c>
      <c r="D65" s="1">
        <f t="shared" si="49"/>
        <v>23.11909497122749</v>
      </c>
      <c r="E65" s="1">
        <f t="shared" si="49"/>
        <v>26.24982861274972</v>
      </c>
      <c r="F65" s="1">
        <f t="shared" si="49"/>
        <v>27.593049858000363</v>
      </c>
      <c r="G65" s="1">
        <f t="shared" si="49"/>
        <v>26.386768333565264</v>
      </c>
      <c r="H65" s="1">
        <f t="shared" si="49"/>
        <v>23.07607343087766</v>
      </c>
      <c r="I65" s="1">
        <f t="shared" si="49"/>
        <v>19.07593851856502</v>
      </c>
      <c r="J65" s="1">
        <f t="shared" si="49"/>
        <v>15.574878491699623</v>
      </c>
      <c r="K65" s="1">
        <f t="shared" si="49"/>
        <v>13.046655774193265</v>
      </c>
      <c r="L65" s="1">
        <f t="shared" si="49"/>
        <v>11.531737885089333</v>
      </c>
      <c r="M65" s="1">
        <f t="shared" si="49"/>
        <v>10.987155888279387</v>
      </c>
      <c r="N65" s="1">
        <f t="shared" si="49"/>
        <v>11.500269697534959</v>
      </c>
      <c r="O65" s="1">
        <f t="shared" si="49"/>
        <v>13.476027894012292</v>
      </c>
      <c r="P65" s="1">
        <f t="shared" si="49"/>
        <v>17.926546110689394</v>
      </c>
      <c r="Q65" s="1">
        <f t="shared" si="49"/>
        <v>26.370876636104363</v>
      </c>
      <c r="R65" s="1">
        <f t="shared" si="49"/>
        <v>35.54068954269962</v>
      </c>
      <c r="S65" s="1">
        <f t="shared" si="49"/>
        <v>31.53759769799666</v>
      </c>
      <c r="T65" s="1">
        <f t="shared" si="49"/>
        <v>20.827725717052413</v>
      </c>
      <c r="U65" s="1">
        <f t="shared" si="49"/>
        <v>14.462074775981538</v>
      </c>
      <c r="V65" s="1">
        <f t="shared" si="49"/>
        <v>12.070302480428293</v>
      </c>
      <c r="W65" s="1">
        <f t="shared" si="49"/>
        <v>12.577054706406381</v>
      </c>
      <c r="X65" s="1">
        <f t="shared" si="49"/>
        <v>16.774609206530172</v>
      </c>
      <c r="Y65" s="1">
        <f t="shared" si="49"/>
        <v>27.94561341316948</v>
      </c>
      <c r="Z65" s="1">
        <f t="shared" si="49"/>
        <v>39.025199300662216</v>
      </c>
    </row>
    <row r="66" spans="1:26" ht="12.75">
      <c r="A66" s="5" t="s">
        <v>46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2" t="s">
        <v>42</v>
      </c>
      <c r="B67" s="1">
        <f>$D$6+($J$6-$D$6)*COS(B$19)-($J$7-$D$7)*SIN(B$19)</f>
        <v>174.7525768554542</v>
      </c>
      <c r="C67" s="1">
        <f aca="true" t="shared" si="50" ref="C67:Z67">$D$6+($J$6-$D$6)*COS(C$19)-($J$7-$D$7)*SIN(C$19)</f>
        <v>173.35305817754397</v>
      </c>
      <c r="D67" s="1">
        <f t="shared" si="50"/>
        <v>173.96668206912327</v>
      </c>
      <c r="E67" s="1">
        <f t="shared" si="50"/>
        <v>174.90476161710725</v>
      </c>
      <c r="F67" s="1">
        <f t="shared" si="50"/>
        <v>176.18372883595976</v>
      </c>
      <c r="G67" s="1">
        <f t="shared" si="50"/>
        <v>177.78560896746905</v>
      </c>
      <c r="H67" s="1">
        <f t="shared" si="50"/>
        <v>179.64698592852494</v>
      </c>
      <c r="I67" s="1">
        <f t="shared" si="50"/>
        <v>181.65088909353037</v>
      </c>
      <c r="J67" s="1">
        <f t="shared" si="50"/>
        <v>183.62487101889076</v>
      </c>
      <c r="K67" s="1">
        <f t="shared" si="50"/>
        <v>185.34890819499043</v>
      </c>
      <c r="L67" s="1">
        <f t="shared" si="50"/>
        <v>186.57631944172448</v>
      </c>
      <c r="M67" s="1">
        <f t="shared" si="50"/>
        <v>187.06925399461133</v>
      </c>
      <c r="N67" s="1">
        <f t="shared" si="50"/>
        <v>186.6471820286259</v>
      </c>
      <c r="O67" s="1">
        <f t="shared" si="50"/>
        <v>185.24229668891596</v>
      </c>
      <c r="P67" s="1">
        <f t="shared" si="50"/>
        <v>182.95045970985956</v>
      </c>
      <c r="Q67" s="1">
        <f t="shared" si="50"/>
        <v>180.0616917651541</v>
      </c>
      <c r="R67" s="1">
        <f t="shared" si="50"/>
        <v>177.05233848603288</v>
      </c>
      <c r="S67" s="1">
        <f t="shared" si="50"/>
        <v>174.52437277219852</v>
      </c>
      <c r="T67" s="1">
        <f t="shared" si="50"/>
        <v>173.08773552027762</v>
      </c>
      <c r="U67" s="1">
        <f t="shared" si="50"/>
        <v>173.19929952104053</v>
      </c>
      <c r="V67" s="1">
        <f t="shared" si="50"/>
        <v>174.99398434364434</v>
      </c>
      <c r="W67" s="1">
        <f t="shared" si="50"/>
        <v>178.1629214787363</v>
      </c>
      <c r="X67" s="1">
        <f t="shared" si="50"/>
        <v>181.94040719652438</v>
      </c>
      <c r="Y67" s="1">
        <f t="shared" si="50"/>
        <v>185.2455236458933</v>
      </c>
      <c r="Z67" s="1">
        <f t="shared" si="50"/>
        <v>186.98055254555092</v>
      </c>
    </row>
    <row r="68" spans="1:26" ht="12.75">
      <c r="A68" s="3" t="s">
        <v>7</v>
      </c>
      <c r="B68" s="1">
        <f>$D$7+($J$6-$D$6)*SIN(B$19)+($J$7-$D$7)*COS(B$19)</f>
        <v>35.26032170478998</v>
      </c>
      <c r="C68" s="1">
        <f aca="true" t="shared" si="51" ref="C68:Z68">$D$7+($J$6-$D$6)*SIN(C$19)+($J$7-$D$7)*COS(C$19)</f>
        <v>37.58791285213719</v>
      </c>
      <c r="D68" s="1">
        <f t="shared" si="51"/>
        <v>36.312307666716</v>
      </c>
      <c r="E68" s="1">
        <f t="shared" si="51"/>
        <v>35.097088026336124</v>
      </c>
      <c r="F68" s="1">
        <f t="shared" si="51"/>
        <v>34.04717929024273</v>
      </c>
      <c r="G68" s="1">
        <f t="shared" si="51"/>
        <v>33.28460929245018</v>
      </c>
      <c r="H68" s="1">
        <f t="shared" si="51"/>
        <v>32.9377495750051</v>
      </c>
      <c r="I68" s="1">
        <f t="shared" si="51"/>
        <v>33.124349834316575</v>
      </c>
      <c r="J68" s="1">
        <f t="shared" si="51"/>
        <v>33.928730767260774</v>
      </c>
      <c r="K68" s="1">
        <f t="shared" si="51"/>
        <v>35.37515609760026</v>
      </c>
      <c r="L68" s="1">
        <f t="shared" si="51"/>
        <v>37.40153456817359</v>
      </c>
      <c r="M68" s="1">
        <f t="shared" si="51"/>
        <v>39.83985019615504</v>
      </c>
      <c r="N68" s="1">
        <f t="shared" si="51"/>
        <v>42.41142511356102</v>
      </c>
      <c r="O68" s="1">
        <f t="shared" si="51"/>
        <v>44.74534776653732</v>
      </c>
      <c r="P68" s="1">
        <f t="shared" si="51"/>
        <v>46.426102045602406</v>
      </c>
      <c r="Q68" s="1">
        <f t="shared" si="51"/>
        <v>47.07079869082073</v>
      </c>
      <c r="R68" s="1">
        <f t="shared" si="51"/>
        <v>46.42738606270675</v>
      </c>
      <c r="S68" s="1">
        <f t="shared" si="51"/>
        <v>44.47409280884504</v>
      </c>
      <c r="T68" s="1">
        <f t="shared" si="51"/>
        <v>41.490167696055735</v>
      </c>
      <c r="U68" s="1">
        <f t="shared" si="51"/>
        <v>38.063386203839116</v>
      </c>
      <c r="V68" s="1">
        <f t="shared" si="51"/>
        <v>35.00602290270349</v>
      </c>
      <c r="W68" s="1">
        <f t="shared" si="51"/>
        <v>33.171739423051314</v>
      </c>
      <c r="X68" s="1">
        <f t="shared" si="51"/>
        <v>33.200380899515295</v>
      </c>
      <c r="Y68" s="1">
        <f t="shared" si="51"/>
        <v>35.25821956641027</v>
      </c>
      <c r="Z68" s="1">
        <f t="shared" si="51"/>
        <v>38.8722206958795</v>
      </c>
    </row>
    <row r="69" spans="1:26" ht="12.75">
      <c r="A69" s="3" t="s">
        <v>8</v>
      </c>
      <c r="B69" s="1">
        <f>$J$6-B$67</f>
        <v>0.24742314454579173</v>
      </c>
      <c r="C69" s="1">
        <f aca="true" t="shared" si="52" ref="C69:Z69">$J$6-C$67</f>
        <v>1.6469418224560286</v>
      </c>
      <c r="D69" s="1">
        <f t="shared" si="52"/>
        <v>1.0333179308767342</v>
      </c>
      <c r="E69" s="1">
        <f t="shared" si="52"/>
        <v>0.09523838289274522</v>
      </c>
      <c r="F69" s="1">
        <f t="shared" si="52"/>
        <v>-1.183728835959755</v>
      </c>
      <c r="G69" s="1">
        <f t="shared" si="52"/>
        <v>-2.785608967469045</v>
      </c>
      <c r="H69" s="1">
        <f t="shared" si="52"/>
        <v>-4.646985928524941</v>
      </c>
      <c r="I69" s="1">
        <f t="shared" si="52"/>
        <v>-6.650889093530367</v>
      </c>
      <c r="J69" s="1">
        <f t="shared" si="52"/>
        <v>-8.624871018890758</v>
      </c>
      <c r="K69" s="1">
        <f t="shared" si="52"/>
        <v>-10.348908194990429</v>
      </c>
      <c r="L69" s="1">
        <f t="shared" si="52"/>
        <v>-11.576319441724479</v>
      </c>
      <c r="M69" s="1">
        <f t="shared" si="52"/>
        <v>-12.06925399461133</v>
      </c>
      <c r="N69" s="1">
        <f t="shared" si="52"/>
        <v>-11.647182028625906</v>
      </c>
      <c r="O69" s="1">
        <f t="shared" si="52"/>
        <v>-10.242296688915957</v>
      </c>
      <c r="P69" s="1">
        <f t="shared" si="52"/>
        <v>-7.950459709859558</v>
      </c>
      <c r="Q69" s="1">
        <f t="shared" si="52"/>
        <v>-5.061691765154109</v>
      </c>
      <c r="R69" s="1">
        <f t="shared" si="52"/>
        <v>-2.0523384860328804</v>
      </c>
      <c r="S69" s="1">
        <f t="shared" si="52"/>
        <v>0.4756272278014819</v>
      </c>
      <c r="T69" s="1">
        <f t="shared" si="52"/>
        <v>1.9122644797223813</v>
      </c>
      <c r="U69" s="1">
        <f t="shared" si="52"/>
        <v>1.8007004789594703</v>
      </c>
      <c r="V69" s="1">
        <f t="shared" si="52"/>
        <v>0.006015656355657484</v>
      </c>
      <c r="W69" s="1">
        <f t="shared" si="52"/>
        <v>-3.1629214787363082</v>
      </c>
      <c r="X69" s="1">
        <f t="shared" si="52"/>
        <v>-6.940407196524376</v>
      </c>
      <c r="Y69" s="1">
        <f t="shared" si="52"/>
        <v>-10.245523645893286</v>
      </c>
      <c r="Z69" s="1">
        <f t="shared" si="52"/>
        <v>-11.980552545550921</v>
      </c>
    </row>
    <row r="70" spans="1:26" ht="12.75">
      <c r="A70" s="3" t="s">
        <v>9</v>
      </c>
      <c r="B70" s="1">
        <f>$J$7-B$68</f>
        <v>9.73967829521002</v>
      </c>
      <c r="C70" s="1">
        <f aca="true" t="shared" si="53" ref="C70:Z70">$J$7-C$68</f>
        <v>7.412087147862813</v>
      </c>
      <c r="D70" s="1">
        <f t="shared" si="53"/>
        <v>8.687692333283998</v>
      </c>
      <c r="E70" s="1">
        <f t="shared" si="53"/>
        <v>9.902911973663876</v>
      </c>
      <c r="F70" s="1">
        <f t="shared" si="53"/>
        <v>10.952820709757269</v>
      </c>
      <c r="G70" s="1">
        <f t="shared" si="53"/>
        <v>11.715390707549822</v>
      </c>
      <c r="H70" s="1">
        <f t="shared" si="53"/>
        <v>12.0622504249949</v>
      </c>
      <c r="I70" s="1">
        <f t="shared" si="53"/>
        <v>11.875650165683425</v>
      </c>
      <c r="J70" s="1">
        <f t="shared" si="53"/>
        <v>11.071269232739226</v>
      </c>
      <c r="K70" s="1">
        <f t="shared" si="53"/>
        <v>9.62484390239974</v>
      </c>
      <c r="L70" s="1">
        <f t="shared" si="53"/>
        <v>7.598465431826412</v>
      </c>
      <c r="M70" s="1">
        <f t="shared" si="53"/>
        <v>5.160149803844959</v>
      </c>
      <c r="N70" s="1">
        <f t="shared" si="53"/>
        <v>2.588574886438977</v>
      </c>
      <c r="O70" s="1">
        <f t="shared" si="53"/>
        <v>0.2546522334626786</v>
      </c>
      <c r="P70" s="1">
        <f t="shared" si="53"/>
        <v>-1.4261020456024056</v>
      </c>
      <c r="Q70" s="1">
        <f t="shared" si="53"/>
        <v>-2.0707986908207303</v>
      </c>
      <c r="R70" s="1">
        <f t="shared" si="53"/>
        <v>-1.427386062706752</v>
      </c>
      <c r="S70" s="1">
        <f t="shared" si="53"/>
        <v>0.5259071911549569</v>
      </c>
      <c r="T70" s="1">
        <f t="shared" si="53"/>
        <v>3.5098323039442647</v>
      </c>
      <c r="U70" s="1">
        <f t="shared" si="53"/>
        <v>6.936613796160884</v>
      </c>
      <c r="V70" s="1">
        <f t="shared" si="53"/>
        <v>9.993977097296508</v>
      </c>
      <c r="W70" s="1">
        <f t="shared" si="53"/>
        <v>11.828260576948686</v>
      </c>
      <c r="X70" s="1">
        <f t="shared" si="53"/>
        <v>11.799619100484705</v>
      </c>
      <c r="Y70" s="1">
        <f t="shared" si="53"/>
        <v>9.741780433589732</v>
      </c>
      <c r="Z70" s="1">
        <f t="shared" si="53"/>
        <v>6.1277793041205015</v>
      </c>
    </row>
    <row r="71" spans="1:26" ht="12.75">
      <c r="A71" s="3" t="s">
        <v>10</v>
      </c>
      <c r="B71" s="1">
        <f>SQRT(B$69^2+B$70^2)</f>
        <v>9.742820510850136</v>
      </c>
      <c r="C71" s="1">
        <f aca="true" t="shared" si="54" ref="C71:Z71">SQRT(C$69^2+C$70^2)</f>
        <v>7.592855408478939</v>
      </c>
      <c r="D71" s="1">
        <f t="shared" si="54"/>
        <v>8.748928164299496</v>
      </c>
      <c r="E71" s="1">
        <f t="shared" si="54"/>
        <v>9.903369926833562</v>
      </c>
      <c r="F71" s="1">
        <f t="shared" si="54"/>
        <v>11.016600903054007</v>
      </c>
      <c r="G71" s="1">
        <f t="shared" si="54"/>
        <v>12.0420096640963</v>
      </c>
      <c r="H71" s="1">
        <f t="shared" si="54"/>
        <v>12.926421141800946</v>
      </c>
      <c r="I71" s="1">
        <f t="shared" si="54"/>
        <v>13.61122303807185</v>
      </c>
      <c r="J71" s="1">
        <f t="shared" si="54"/>
        <v>14.034293801837695</v>
      </c>
      <c r="K71" s="1">
        <f t="shared" si="54"/>
        <v>14.132852541999492</v>
      </c>
      <c r="L71" s="1">
        <f t="shared" si="54"/>
        <v>13.847304746249687</v>
      </c>
      <c r="M71" s="1">
        <f t="shared" si="54"/>
        <v>13.126082354783652</v>
      </c>
      <c r="N71" s="1">
        <f t="shared" si="54"/>
        <v>11.931369123057456</v>
      </c>
      <c r="O71" s="1">
        <f t="shared" si="54"/>
        <v>10.245461884355741</v>
      </c>
      <c r="P71" s="1">
        <f t="shared" si="54"/>
        <v>8.07734960507291</v>
      </c>
      <c r="Q71" s="1">
        <f t="shared" si="54"/>
        <v>5.468905808599538</v>
      </c>
      <c r="R71" s="1">
        <f t="shared" si="54"/>
        <v>2.499904844841343</v>
      </c>
      <c r="S71" s="1">
        <f t="shared" si="54"/>
        <v>0.7090836576417617</v>
      </c>
      <c r="T71" s="1">
        <f t="shared" si="54"/>
        <v>3.996958624031354</v>
      </c>
      <c r="U71" s="1">
        <f t="shared" si="54"/>
        <v>7.166528669587137</v>
      </c>
      <c r="V71" s="1">
        <f t="shared" si="54"/>
        <v>9.993978907792858</v>
      </c>
      <c r="W71" s="1">
        <f t="shared" si="54"/>
        <v>12.243848274004785</v>
      </c>
      <c r="X71" s="1">
        <f t="shared" si="54"/>
        <v>13.689421571786399</v>
      </c>
      <c r="Y71" s="1">
        <f t="shared" si="54"/>
        <v>14.137646225409313</v>
      </c>
      <c r="Z71" s="1">
        <f t="shared" si="54"/>
        <v>13.456720198351238</v>
      </c>
    </row>
    <row r="72" spans="1:26" ht="12.75">
      <c r="A72" s="2" t="s">
        <v>11</v>
      </c>
      <c r="B72" s="1">
        <f>-($J$6-$B$6)*SIN(B$14)*B16-($J$7-$B$7)*COS(B$14)*B16</f>
        <v>-46.38171606894189</v>
      </c>
      <c r="C72" s="1">
        <f aca="true" t="shared" si="55" ref="C72:Z72">-($J$6-$B$6)*SIN(C$14)*C16-($J$7-$B$7)*COS(C$14)*C16</f>
        <v>-57.61686293587584</v>
      </c>
      <c r="D72" s="1">
        <f t="shared" si="55"/>
        <v>-69.1751664320671</v>
      </c>
      <c r="E72" s="1">
        <f t="shared" si="55"/>
        <v>-80.19924349403844</v>
      </c>
      <c r="F72" s="1">
        <f t="shared" si="55"/>
        <v>-89.5667610507592</v>
      </c>
      <c r="G72" s="1">
        <f t="shared" si="55"/>
        <v>-95.91895668406912</v>
      </c>
      <c r="H72" s="1">
        <f t="shared" si="55"/>
        <v>-97.73801450526588</v>
      </c>
      <c r="I72" s="1">
        <f t="shared" si="55"/>
        <v>-93.48554437057798</v>
      </c>
      <c r="J72" s="1">
        <f t="shared" si="55"/>
        <v>-81.80900420796135</v>
      </c>
      <c r="K72" s="1">
        <f t="shared" si="55"/>
        <v>-61.812618354013495</v>
      </c>
      <c r="L72" s="1">
        <f t="shared" si="55"/>
        <v>-33.37361052567702</v>
      </c>
      <c r="M72" s="1">
        <f t="shared" si="55"/>
        <v>2.536034416840215</v>
      </c>
      <c r="N72" s="1">
        <f t="shared" si="55"/>
        <v>43.58515437528017</v>
      </c>
      <c r="O72" s="1">
        <f t="shared" si="55"/>
        <v>85.96003091199087</v>
      </c>
      <c r="P72" s="1">
        <f t="shared" si="55"/>
        <v>124.47698753798242</v>
      </c>
      <c r="Q72" s="1">
        <f t="shared" si="55"/>
        <v>153.01834955657355</v>
      </c>
      <c r="R72" s="1">
        <f t="shared" si="55"/>
        <v>165.34336154211684</v>
      </c>
      <c r="S72" s="1">
        <f t="shared" si="55"/>
        <v>156.2551584944156</v>
      </c>
      <c r="T72" s="1">
        <f t="shared" si="55"/>
        <v>123.00049677442553</v>
      </c>
      <c r="U72" s="1">
        <f t="shared" si="55"/>
        <v>66.65355041852642</v>
      </c>
      <c r="V72" s="1">
        <f t="shared" si="55"/>
        <v>-6.882906807927344</v>
      </c>
      <c r="W72" s="1">
        <f t="shared" si="55"/>
        <v>-86.69243561517149</v>
      </c>
      <c r="X72" s="1">
        <f t="shared" si="55"/>
        <v>-157.8727355649461</v>
      </c>
      <c r="Y72" s="1">
        <f t="shared" si="55"/>
        <v>-203.986689649027</v>
      </c>
      <c r="Z72" s="1">
        <f t="shared" si="55"/>
        <v>-210.79407845754383</v>
      </c>
    </row>
    <row r="73" spans="1:26" ht="12.75">
      <c r="A73" s="2" t="s">
        <v>12</v>
      </c>
      <c r="B73" s="1">
        <f>-B17*(($J$6-$B$6)*COS(B$14)+($J$7-$B$7)*SIN(B$14))-B16^2*(($J$6-$B$6)*COS(B$14)-($J$7-$B$7)*SIN(B$14))</f>
        <v>-86.58204172568574</v>
      </c>
      <c r="C73" s="1">
        <f aca="true" t="shared" si="56" ref="C73:Z73">-C17*(($J$6-$B$6)*COS(C$14)+($J$7-$B$7)*SIN(C$14))-C16^2*(($J$6-$B$6)*COS(C$14)-($J$7-$B$7)*SIN(C$14))</f>
        <v>-71.45371408209465</v>
      </c>
      <c r="D73" s="1">
        <f t="shared" si="56"/>
        <v>-56.273767452925576</v>
      </c>
      <c r="E73" s="1">
        <f t="shared" si="56"/>
        <v>-38.732534658617624</v>
      </c>
      <c r="F73" s="1">
        <f t="shared" si="56"/>
        <v>-17.530744849766428</v>
      </c>
      <c r="G73" s="1">
        <f t="shared" si="56"/>
        <v>7.971246319848253</v>
      </c>
      <c r="H73" s="1">
        <f t="shared" si="56"/>
        <v>37.74560562760296</v>
      </c>
      <c r="I73" s="1">
        <f t="shared" si="56"/>
        <v>70.96484496705807</v>
      </c>
      <c r="J73" s="1">
        <f t="shared" si="56"/>
        <v>105.84254171610203</v>
      </c>
      <c r="K73" s="1">
        <f t="shared" si="56"/>
        <v>139.51920713235705</v>
      </c>
      <c r="L73" s="1">
        <f t="shared" si="56"/>
        <v>168.06742112666853</v>
      </c>
      <c r="M73" s="1">
        <f t="shared" si="56"/>
        <v>186.69421378573324</v>
      </c>
      <c r="N73" s="1">
        <f t="shared" si="56"/>
        <v>190.21164538586305</v>
      </c>
      <c r="O73" s="1">
        <f t="shared" si="56"/>
        <v>173.8185440441821</v>
      </c>
      <c r="P73" s="1">
        <f t="shared" si="56"/>
        <v>134.17971451284765</v>
      </c>
      <c r="Q73" s="1">
        <f t="shared" si="56"/>
        <v>70.70100460216469</v>
      </c>
      <c r="R73" s="1">
        <f t="shared" si="56"/>
        <v>-13.21400464415295</v>
      </c>
      <c r="S73" s="1">
        <f t="shared" si="56"/>
        <v>-109.25715991180223</v>
      </c>
      <c r="T73" s="1">
        <f t="shared" si="56"/>
        <v>-204.07614022099423</v>
      </c>
      <c r="U73" s="1">
        <f t="shared" si="56"/>
        <v>-280.32445750373313</v>
      </c>
      <c r="V73" s="1">
        <f t="shared" si="56"/>
        <v>-319.19365561638205</v>
      </c>
      <c r="W73" s="1">
        <f t="shared" si="56"/>
        <v>-304.4166733895389</v>
      </c>
      <c r="X73" s="1">
        <f t="shared" si="56"/>
        <v>-227.25582018507444</v>
      </c>
      <c r="Y73" s="1">
        <f t="shared" si="56"/>
        <v>-91.41303728401492</v>
      </c>
      <c r="Z73" s="1">
        <f t="shared" si="56"/>
        <v>83.71650824318334</v>
      </c>
    </row>
    <row r="74" spans="1:26" ht="12.75">
      <c r="A74" s="3" t="s">
        <v>13</v>
      </c>
      <c r="B74" s="1">
        <f>($J$6-$B$6)*COS(B$14)*B16-($J$7-$B$7)*SIN(B$14)*B16</f>
        <v>45.31596202774533</v>
      </c>
      <c r="C74" s="1">
        <f aca="true" t="shared" si="57" ref="C74:Z74">($J$6-$B$6)*COS(C$14)*C16-($J$7-$B$7)*SIN(C$14)*C16</f>
        <v>41.74256280911539</v>
      </c>
      <c r="D74" s="1">
        <f t="shared" si="57"/>
        <v>34.83926128484348</v>
      </c>
      <c r="E74" s="1">
        <f t="shared" si="57"/>
        <v>24.15328845072512</v>
      </c>
      <c r="F74" s="1">
        <f t="shared" si="57"/>
        <v>9.429020415044047</v>
      </c>
      <c r="G74" s="1">
        <f t="shared" si="57"/>
        <v>-9.27172366665348</v>
      </c>
      <c r="H74" s="1">
        <f t="shared" si="57"/>
        <v>-31.440110059737915</v>
      </c>
      <c r="I74" s="1">
        <f t="shared" si="57"/>
        <v>-55.999381885110736</v>
      </c>
      <c r="J74" s="1">
        <f t="shared" si="57"/>
        <v>-81.21903271368237</v>
      </c>
      <c r="K74" s="1">
        <f t="shared" si="57"/>
        <v>-104.69813853274124</v>
      </c>
      <c r="L74" s="1">
        <f t="shared" si="57"/>
        <v>-123.45625364850846</v>
      </c>
      <c r="M74" s="1">
        <f t="shared" si="57"/>
        <v>-134.16797795008458</v>
      </c>
      <c r="N74" s="1">
        <f t="shared" si="57"/>
        <v>-133.56471958598573</v>
      </c>
      <c r="O74" s="1">
        <f t="shared" si="57"/>
        <v>-119.00119409787736</v>
      </c>
      <c r="P74" s="1">
        <f t="shared" si="57"/>
        <v>-89.14365195895942</v>
      </c>
      <c r="Q74" s="1">
        <f t="shared" si="57"/>
        <v>-44.68427798434557</v>
      </c>
      <c r="R74" s="1">
        <f t="shared" si="57"/>
        <v>11.070256172763868</v>
      </c>
      <c r="S74" s="1">
        <f t="shared" si="57"/>
        <v>71.93378822451601</v>
      </c>
      <c r="T74" s="1">
        <f t="shared" si="57"/>
        <v>129.11110638997926</v>
      </c>
      <c r="U74" s="1">
        <f t="shared" si="57"/>
        <v>172.1750523770776</v>
      </c>
      <c r="V74" s="1">
        <f t="shared" si="57"/>
        <v>190.80671731270678</v>
      </c>
      <c r="W74" s="1">
        <f t="shared" si="57"/>
        <v>177.16128698761867</v>
      </c>
      <c r="X74" s="1">
        <f t="shared" si="57"/>
        <v>128.46988159234732</v>
      </c>
      <c r="Y74" s="1">
        <f t="shared" si="57"/>
        <v>49.23252539879179</v>
      </c>
      <c r="Z74" s="1">
        <f t="shared" si="57"/>
        <v>-47.810631529345976</v>
      </c>
    </row>
    <row r="75" spans="1:26" ht="12.75">
      <c r="A75" s="3" t="s">
        <v>14</v>
      </c>
      <c r="B75" s="1">
        <f>B17*(($J$6-$B$6)*COS(B$14)-($J$7-$B$7)*SIN(B$14))-B16^2*(($J$6-$B$6)*COS(B$14)+($J$7-$B$7)*SIN(B$14))</f>
        <v>37.082345920807974</v>
      </c>
      <c r="C75" s="1">
        <f aca="true" t="shared" si="58" ref="C75:Z75">C17*(($J$6-$B$6)*COS(C$14)-($J$7-$B$7)*SIN(C$14))-C16^2*(($J$6-$B$6)*COS(C$14)+($J$7-$B$7)*SIN(C$14))</f>
        <v>20.829232750823746</v>
      </c>
      <c r="D75" s="1">
        <f t="shared" si="58"/>
        <v>8.87275825432934</v>
      </c>
      <c r="E75" s="1">
        <f t="shared" si="58"/>
        <v>0.5026701985813418</v>
      </c>
      <c r="F75" s="1">
        <f t="shared" si="58"/>
        <v>-4.0709621350765</v>
      </c>
      <c r="G75" s="1">
        <f t="shared" si="58"/>
        <v>-4.316845508481621</v>
      </c>
      <c r="H75" s="1">
        <f t="shared" si="58"/>
        <v>0.2825306304325643</v>
      </c>
      <c r="I75" s="1">
        <f t="shared" si="58"/>
        <v>9.952604737413353</v>
      </c>
      <c r="J75" s="1">
        <f t="shared" si="58"/>
        <v>24.358694221544205</v>
      </c>
      <c r="K75" s="1">
        <f t="shared" si="58"/>
        <v>42.359721131900365</v>
      </c>
      <c r="L75" s="1">
        <f t="shared" si="58"/>
        <v>61.828064697413474</v>
      </c>
      <c r="M75" s="1">
        <f t="shared" si="58"/>
        <v>79.60228905915275</v>
      </c>
      <c r="N75" s="1">
        <f t="shared" si="58"/>
        <v>91.6503448089104</v>
      </c>
      <c r="O75" s="1">
        <f t="shared" si="58"/>
        <v>93.51343768089812</v>
      </c>
      <c r="P75" s="1">
        <f t="shared" si="58"/>
        <v>81.06684184622871</v>
      </c>
      <c r="Q75" s="1">
        <f t="shared" si="58"/>
        <v>51.567365454497654</v>
      </c>
      <c r="R75" s="1">
        <f t="shared" si="58"/>
        <v>4.85842231282917</v>
      </c>
      <c r="S75" s="1">
        <f t="shared" si="58"/>
        <v>-55.515187368497834</v>
      </c>
      <c r="T75" s="1">
        <f t="shared" si="58"/>
        <v>-121.64188968966494</v>
      </c>
      <c r="U75" s="1">
        <f t="shared" si="58"/>
        <v>-181.44599864233072</v>
      </c>
      <c r="V75" s="1">
        <f t="shared" si="58"/>
        <v>-220.1305613845212</v>
      </c>
      <c r="W75" s="1">
        <f t="shared" si="58"/>
        <v>-223.02993930677445</v>
      </c>
      <c r="X75" s="1">
        <f t="shared" si="58"/>
        <v>-179.66162306931494</v>
      </c>
      <c r="Y75" s="1">
        <f t="shared" si="58"/>
        <v>-88.24582885938571</v>
      </c>
      <c r="Z75" s="1">
        <f t="shared" si="58"/>
        <v>40.58125890130871</v>
      </c>
    </row>
    <row r="76" spans="1:26" ht="12.75">
      <c r="A76" s="2" t="s">
        <v>15</v>
      </c>
      <c r="B76" s="1">
        <f>SQRT(B$72^2+B$74^2)</f>
        <v>64.84442921331022</v>
      </c>
      <c r="C76" s="1">
        <f aca="true" t="shared" si="59" ref="C76:Z76">SQRT(C$72^2+C$74^2)</f>
        <v>71.14874872015983</v>
      </c>
      <c r="D76" s="1">
        <f t="shared" si="59"/>
        <v>77.45306822700942</v>
      </c>
      <c r="E76" s="1">
        <f t="shared" si="59"/>
        <v>83.75738773385903</v>
      </c>
      <c r="F76" s="1">
        <f t="shared" si="59"/>
        <v>90.06170724070864</v>
      </c>
      <c r="G76" s="1">
        <f t="shared" si="59"/>
        <v>96.36602674755824</v>
      </c>
      <c r="H76" s="1">
        <f t="shared" si="59"/>
        <v>102.67034625440783</v>
      </c>
      <c r="I76" s="1">
        <f t="shared" si="59"/>
        <v>108.97466576125744</v>
      </c>
      <c r="J76" s="1">
        <f t="shared" si="59"/>
        <v>115.27898526810706</v>
      </c>
      <c r="K76" s="1">
        <f t="shared" si="59"/>
        <v>121.58330477495667</v>
      </c>
      <c r="L76" s="1">
        <f t="shared" si="59"/>
        <v>127.88762428180625</v>
      </c>
      <c r="M76" s="1">
        <f t="shared" si="59"/>
        <v>134.1919437886559</v>
      </c>
      <c r="N76" s="1">
        <f t="shared" si="59"/>
        <v>140.49626329550549</v>
      </c>
      <c r="O76" s="1">
        <f t="shared" si="59"/>
        <v>146.80058280235505</v>
      </c>
      <c r="P76" s="1">
        <f t="shared" si="59"/>
        <v>153.10490230920473</v>
      </c>
      <c r="Q76" s="1">
        <f t="shared" si="59"/>
        <v>159.4092218160543</v>
      </c>
      <c r="R76" s="1">
        <f t="shared" si="59"/>
        <v>165.7135413229039</v>
      </c>
      <c r="S76" s="1">
        <f t="shared" si="59"/>
        <v>172.01786082975354</v>
      </c>
      <c r="T76" s="1">
        <f t="shared" si="59"/>
        <v>178.32218033660314</v>
      </c>
      <c r="U76" s="1">
        <f t="shared" si="59"/>
        <v>184.62649984345276</v>
      </c>
      <c r="V76" s="1">
        <f t="shared" si="59"/>
        <v>190.9308193503024</v>
      </c>
      <c r="W76" s="1">
        <f t="shared" si="59"/>
        <v>197.23513885715204</v>
      </c>
      <c r="X76" s="1">
        <f t="shared" si="59"/>
        <v>203.5394583640016</v>
      </c>
      <c r="Y76" s="1">
        <f t="shared" si="59"/>
        <v>209.8437778708512</v>
      </c>
      <c r="Z76" s="1">
        <f t="shared" si="59"/>
        <v>216.14809737770082</v>
      </c>
    </row>
    <row r="77" spans="1:26" ht="12.75">
      <c r="A77" s="3" t="s">
        <v>16</v>
      </c>
      <c r="B77" s="1">
        <f>SQRT(B$73^2+B$75^2)</f>
        <v>94.1889076716513</v>
      </c>
      <c r="C77" s="1">
        <f aca="true" t="shared" si="60" ref="C77:Z77">SQRT(C$73^2+C$75^2)</f>
        <v>74.42775149844122</v>
      </c>
      <c r="D77" s="1">
        <f t="shared" si="60"/>
        <v>56.96896297446282</v>
      </c>
      <c r="E77" s="1">
        <f t="shared" si="60"/>
        <v>38.73579634407375</v>
      </c>
      <c r="F77" s="1">
        <f t="shared" si="60"/>
        <v>17.997214998239</v>
      </c>
      <c r="G77" s="1">
        <f t="shared" si="60"/>
        <v>9.065093658412595</v>
      </c>
      <c r="H77" s="1">
        <f t="shared" si="60"/>
        <v>37.74666300153783</v>
      </c>
      <c r="I77" s="1">
        <f t="shared" si="60"/>
        <v>71.6593578136015</v>
      </c>
      <c r="J77" s="1">
        <f t="shared" si="60"/>
        <v>108.60934407823062</v>
      </c>
      <c r="K77" s="1">
        <f t="shared" si="60"/>
        <v>145.8079391981586</v>
      </c>
      <c r="L77" s="1">
        <f t="shared" si="60"/>
        <v>179.07922165454175</v>
      </c>
      <c r="M77" s="1">
        <f t="shared" si="60"/>
        <v>202.9562856492254</v>
      </c>
      <c r="N77" s="1">
        <f t="shared" si="60"/>
        <v>211.14036976378887</v>
      </c>
      <c r="O77" s="1">
        <f t="shared" si="60"/>
        <v>197.37692185394545</v>
      </c>
      <c r="P77" s="1">
        <f t="shared" si="60"/>
        <v>156.76743486346504</v>
      </c>
      <c r="Q77" s="1">
        <f t="shared" si="60"/>
        <v>87.50900086090019</v>
      </c>
      <c r="R77" s="1">
        <f t="shared" si="60"/>
        <v>14.078855994202515</v>
      </c>
      <c r="S77" s="1">
        <f t="shared" si="60"/>
        <v>122.55228688422157</v>
      </c>
      <c r="T77" s="1">
        <f t="shared" si="60"/>
        <v>237.57908227529526</v>
      </c>
      <c r="U77" s="1">
        <f t="shared" si="60"/>
        <v>333.9228232662077</v>
      </c>
      <c r="V77" s="1">
        <f t="shared" si="60"/>
        <v>387.7396727718405</v>
      </c>
      <c r="W77" s="1">
        <f t="shared" si="60"/>
        <v>377.37496586914284</v>
      </c>
      <c r="X77" s="1">
        <f t="shared" si="60"/>
        <v>289.69554123577996</v>
      </c>
      <c r="Y77" s="1">
        <f t="shared" si="60"/>
        <v>127.05774158455947</v>
      </c>
      <c r="Z77" s="1">
        <f t="shared" si="60"/>
        <v>93.03382356135876</v>
      </c>
    </row>
    <row r="78" spans="1:26" ht="12.75">
      <c r="A78" s="1" t="s">
        <v>17</v>
      </c>
      <c r="B78" s="1">
        <f>ABS(B$72*B$73+B$74*B$75)/B$76</f>
        <v>87.84479907902178</v>
      </c>
      <c r="C78" s="1">
        <f aca="true" t="shared" si="61" ref="C78:Z78">ABS(C$72*C$73+C$74*C$75)/C$76</f>
        <v>70.08421787580033</v>
      </c>
      <c r="D78" s="1">
        <f t="shared" si="61"/>
        <v>54.2504986392537</v>
      </c>
      <c r="E78" s="1">
        <f t="shared" si="61"/>
        <v>37.23207230911566</v>
      </c>
      <c r="F78" s="1">
        <f t="shared" si="61"/>
        <v>17.008192458825263</v>
      </c>
      <c r="G78" s="1">
        <f t="shared" si="61"/>
        <v>7.518926080696313</v>
      </c>
      <c r="H78" s="1">
        <f t="shared" si="61"/>
        <v>36.018806591859395</v>
      </c>
      <c r="I78" s="1">
        <f t="shared" si="61"/>
        <v>65.9926490815427</v>
      </c>
      <c r="J78" s="1">
        <f t="shared" si="61"/>
        <v>92.27408186094601</v>
      </c>
      <c r="K78" s="1">
        <f t="shared" si="61"/>
        <v>107.40809750955866</v>
      </c>
      <c r="L78" s="1">
        <f t="shared" si="61"/>
        <v>103.54463902963059</v>
      </c>
      <c r="M78" s="1">
        <f t="shared" si="61"/>
        <v>76.05982090664038</v>
      </c>
      <c r="N78" s="1">
        <f t="shared" si="61"/>
        <v>28.12066729441993</v>
      </c>
      <c r="O78" s="1">
        <f t="shared" si="61"/>
        <v>25.9756235165958</v>
      </c>
      <c r="P78" s="1">
        <f t="shared" si="61"/>
        <v>61.89019537190793</v>
      </c>
      <c r="Q78" s="1">
        <f t="shared" si="61"/>
        <v>53.41159342180764</v>
      </c>
      <c r="R78" s="1">
        <f t="shared" si="61"/>
        <v>12.85992653760492</v>
      </c>
      <c r="S78" s="1">
        <f t="shared" si="61"/>
        <v>122.46061233680089</v>
      </c>
      <c r="T78" s="1">
        <f t="shared" si="61"/>
        <v>228.83740828629772</v>
      </c>
      <c r="U78" s="1">
        <f t="shared" si="61"/>
        <v>270.4113154068226</v>
      </c>
      <c r="V78" s="1">
        <f t="shared" si="61"/>
        <v>208.48079816628896</v>
      </c>
      <c r="W78" s="1">
        <f t="shared" si="61"/>
        <v>66.52794376490252</v>
      </c>
      <c r="X78" s="1">
        <f t="shared" si="61"/>
        <v>62.8693358335701</v>
      </c>
      <c r="Y78" s="1">
        <f t="shared" si="61"/>
        <v>68.15774096706662</v>
      </c>
      <c r="Z78" s="1">
        <f t="shared" si="61"/>
        <v>90.61916371581904</v>
      </c>
    </row>
    <row r="79" spans="1:26" ht="12.75">
      <c r="A79" s="1" t="s">
        <v>18</v>
      </c>
      <c r="B79" s="1">
        <f>SQRT(B$77^2-B$78^2)</f>
        <v>33.9829604823527</v>
      </c>
      <c r="C79" s="1">
        <f aca="true" t="shared" si="62" ref="C79:Z79">SQRT(C$77^2-C$78^2)</f>
        <v>25.053794080958458</v>
      </c>
      <c r="D79" s="1">
        <f t="shared" si="62"/>
        <v>17.38810339795712</v>
      </c>
      <c r="E79" s="1">
        <f t="shared" si="62"/>
        <v>10.6880639022388</v>
      </c>
      <c r="F79" s="1">
        <f t="shared" si="62"/>
        <v>5.8839728905220365</v>
      </c>
      <c r="G79" s="1">
        <f t="shared" si="62"/>
        <v>5.063760818681804</v>
      </c>
      <c r="H79" s="1">
        <f t="shared" si="62"/>
        <v>11.289647445774879</v>
      </c>
      <c r="I79" s="1">
        <f t="shared" si="62"/>
        <v>27.92908572542491</v>
      </c>
      <c r="J79" s="1">
        <f t="shared" si="62"/>
        <v>57.28423376307762</v>
      </c>
      <c r="K79" s="1">
        <f t="shared" si="62"/>
        <v>98.60758450844973</v>
      </c>
      <c r="L79" s="1">
        <f t="shared" si="62"/>
        <v>146.10912140116372</v>
      </c>
      <c r="M79" s="1">
        <f t="shared" si="62"/>
        <v>188.16523995727738</v>
      </c>
      <c r="N79" s="1">
        <f t="shared" si="62"/>
        <v>209.259369718314</v>
      </c>
      <c r="O79" s="1">
        <f t="shared" si="62"/>
        <v>195.66020613160606</v>
      </c>
      <c r="P79" s="1">
        <f t="shared" si="62"/>
        <v>144.03344177828225</v>
      </c>
      <c r="Q79" s="1">
        <f t="shared" si="62"/>
        <v>69.31830147815614</v>
      </c>
      <c r="R79" s="1">
        <f t="shared" si="62"/>
        <v>5.730311994376643</v>
      </c>
      <c r="S79" s="1">
        <f t="shared" si="62"/>
        <v>4.739350867821064</v>
      </c>
      <c r="T79" s="1">
        <f t="shared" si="62"/>
        <v>63.85343298196108</v>
      </c>
      <c r="U79" s="1">
        <f t="shared" si="62"/>
        <v>195.91368609167372</v>
      </c>
      <c r="V79" s="1">
        <f t="shared" si="62"/>
        <v>326.9217194332017</v>
      </c>
      <c r="W79" s="1">
        <f t="shared" si="62"/>
        <v>371.46453069324224</v>
      </c>
      <c r="X79" s="1">
        <f t="shared" si="62"/>
        <v>282.7913598816931</v>
      </c>
      <c r="Y79" s="1">
        <f t="shared" si="62"/>
        <v>107.22962297254868</v>
      </c>
      <c r="Z79" s="1">
        <f t="shared" si="62"/>
        <v>21.0584779576212</v>
      </c>
    </row>
    <row r="80" spans="1:26" ht="12.75">
      <c r="A80" s="1" t="s">
        <v>19</v>
      </c>
      <c r="B80" s="1">
        <f>B$76^2/B$79</f>
        <v>123.73259834685521</v>
      </c>
      <c r="C80" s="1">
        <f aca="true" t="shared" si="63" ref="C80:Z80">C$76^2/C$79</f>
        <v>202.05101183823524</v>
      </c>
      <c r="D80" s="1">
        <f t="shared" si="63"/>
        <v>345.0047219343416</v>
      </c>
      <c r="E80" s="1">
        <f t="shared" si="63"/>
        <v>656.3677073946501</v>
      </c>
      <c r="F80" s="1">
        <f t="shared" si="63"/>
        <v>1378.509259309568</v>
      </c>
      <c r="G80" s="1">
        <f t="shared" si="63"/>
        <v>1833.8960791454883</v>
      </c>
      <c r="H80" s="1">
        <f t="shared" si="63"/>
        <v>933.7049762297949</v>
      </c>
      <c r="I80" s="1">
        <f t="shared" si="63"/>
        <v>425.20109302994746</v>
      </c>
      <c r="J80" s="1">
        <f t="shared" si="63"/>
        <v>231.98781883698666</v>
      </c>
      <c r="K80" s="1">
        <f t="shared" si="63"/>
        <v>149.91240353051424</v>
      </c>
      <c r="L80" s="1">
        <f t="shared" si="63"/>
        <v>111.93855857594785</v>
      </c>
      <c r="M80" s="1">
        <f t="shared" si="63"/>
        <v>95.70034179461813</v>
      </c>
      <c r="N80" s="1">
        <f t="shared" si="63"/>
        <v>94.32887056178714</v>
      </c>
      <c r="O80" s="1">
        <f t="shared" si="63"/>
        <v>110.14202395665342</v>
      </c>
      <c r="P80" s="1">
        <f t="shared" si="63"/>
        <v>162.74769818522546</v>
      </c>
      <c r="Q80" s="1">
        <f t="shared" si="63"/>
        <v>366.58861308088615</v>
      </c>
      <c r="R80" s="1">
        <f t="shared" si="63"/>
        <v>4792.230825254576</v>
      </c>
      <c r="S80" s="1">
        <f t="shared" si="63"/>
        <v>6243.501540549297</v>
      </c>
      <c r="T80" s="1">
        <f t="shared" si="63"/>
        <v>497.9967170908937</v>
      </c>
      <c r="U80" s="1">
        <f t="shared" si="63"/>
        <v>173.9896028932567</v>
      </c>
      <c r="V80" s="1">
        <f t="shared" si="63"/>
        <v>111.50858328097834</v>
      </c>
      <c r="W80" s="1">
        <f t="shared" si="63"/>
        <v>104.72520734994566</v>
      </c>
      <c r="X80" s="1">
        <f t="shared" si="63"/>
        <v>146.49779656791085</v>
      </c>
      <c r="Y80" s="1">
        <f t="shared" si="63"/>
        <v>410.65528247156266</v>
      </c>
      <c r="Z80" s="1">
        <f t="shared" si="63"/>
        <v>2218.583892626094</v>
      </c>
    </row>
  </sheetData>
  <mergeCells count="3">
    <mergeCell ref="A2:B2"/>
    <mergeCell ref="A1:F1"/>
    <mergeCell ref="I1:J1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6" sqref="F16"/>
    </sheetView>
  </sheetViews>
  <sheetFormatPr defaultColWidth="9.00390625" defaultRowHeight="12.75"/>
  <sheetData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8"/>
  <sheetViews>
    <sheetView workbookViewId="0" topLeftCell="A103">
      <selection activeCell="F150" sqref="F139:F150"/>
    </sheetView>
  </sheetViews>
  <sheetFormatPr defaultColWidth="9.00390625" defaultRowHeight="12.75"/>
  <cols>
    <col min="1" max="1" width="5.75390625" style="0" customWidth="1"/>
  </cols>
  <sheetData>
    <row r="1" spans="1:26" ht="15">
      <c r="A1" s="37" t="s">
        <v>56</v>
      </c>
      <c r="B1" s="38"/>
      <c r="C1" s="37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8"/>
    </row>
    <row r="2" spans="1:26" ht="14.25">
      <c r="A2" s="32" t="s">
        <v>42</v>
      </c>
      <c r="B2" s="30">
        <v>19</v>
      </c>
      <c r="C2" s="30">
        <v>22.670138888888893</v>
      </c>
      <c r="D2" s="30">
        <v>26.680555555555557</v>
      </c>
      <c r="E2" s="30">
        <v>31.03125</v>
      </c>
      <c r="F2" s="30">
        <v>35.72222222222223</v>
      </c>
      <c r="G2" s="30">
        <v>40.75347222222223</v>
      </c>
      <c r="H2" s="30">
        <v>46.125</v>
      </c>
      <c r="I2" s="30">
        <v>51.83680555555555</v>
      </c>
      <c r="J2" s="30">
        <v>57.888888888888886</v>
      </c>
      <c r="K2" s="30">
        <v>64.28125</v>
      </c>
      <c r="L2" s="30">
        <v>71.01388888888887</v>
      </c>
      <c r="M2" s="30">
        <v>78.08680555555554</v>
      </c>
      <c r="N2" s="30">
        <v>85.5</v>
      </c>
      <c r="O2" s="30">
        <v>93.25347222222223</v>
      </c>
      <c r="P2" s="30">
        <v>101.34722222222223</v>
      </c>
      <c r="Q2" s="30">
        <v>109.78125</v>
      </c>
      <c r="R2" s="30">
        <v>118.55555555555559</v>
      </c>
      <c r="S2" s="30">
        <v>127.67013888888894</v>
      </c>
      <c r="T2" s="30">
        <v>137.125</v>
      </c>
      <c r="U2" s="30">
        <v>146.92013888888897</v>
      </c>
      <c r="V2" s="30">
        <v>157.05555555555566</v>
      </c>
      <c r="W2" s="30">
        <v>167.53125</v>
      </c>
      <c r="X2" s="30">
        <v>178.34722222222234</v>
      </c>
      <c r="Y2" s="30">
        <v>189.50347222222234</v>
      </c>
      <c r="Z2" s="30">
        <v>201</v>
      </c>
    </row>
    <row r="3" spans="1:26" ht="14.25">
      <c r="A3" s="32" t="s">
        <v>7</v>
      </c>
      <c r="B3" s="30">
        <v>0</v>
      </c>
      <c r="C3" s="30">
        <v>0</v>
      </c>
      <c r="D3" s="30">
        <v>0</v>
      </c>
      <c r="E3" s="30">
        <v>0</v>
      </c>
      <c r="F3" s="30">
        <v>0</v>
      </c>
      <c r="G3" s="30">
        <v>0</v>
      </c>
      <c r="H3" s="30">
        <v>0</v>
      </c>
      <c r="I3" s="30">
        <v>0</v>
      </c>
      <c r="J3" s="30">
        <v>0</v>
      </c>
      <c r="K3" s="30">
        <v>0</v>
      </c>
      <c r="L3" s="30">
        <v>0</v>
      </c>
      <c r="M3" s="30">
        <v>0</v>
      </c>
      <c r="N3" s="30">
        <v>0</v>
      </c>
      <c r="O3" s="30">
        <v>0</v>
      </c>
      <c r="P3" s="30">
        <v>0</v>
      </c>
      <c r="Q3" s="30">
        <v>0</v>
      </c>
      <c r="R3" s="30">
        <v>0</v>
      </c>
      <c r="S3" s="30">
        <v>0</v>
      </c>
      <c r="T3" s="30">
        <v>0</v>
      </c>
      <c r="U3" s="30">
        <v>0</v>
      </c>
      <c r="V3" s="30">
        <v>0</v>
      </c>
      <c r="W3" s="30">
        <v>0</v>
      </c>
      <c r="X3" s="30">
        <v>0</v>
      </c>
      <c r="Y3" s="30">
        <v>0</v>
      </c>
      <c r="Z3" s="30">
        <v>0</v>
      </c>
    </row>
    <row r="4" spans="1:26" ht="14.25">
      <c r="A4" s="32" t="s">
        <v>11</v>
      </c>
      <c r="B4" s="30">
        <v>12</v>
      </c>
      <c r="C4" s="30">
        <v>13.166666666666668</v>
      </c>
      <c r="D4" s="30">
        <v>14.333333333333334</v>
      </c>
      <c r="E4" s="30">
        <v>15.5</v>
      </c>
      <c r="F4" s="30">
        <v>16.666666666666668</v>
      </c>
      <c r="G4" s="30">
        <v>17.833333333333336</v>
      </c>
      <c r="H4" s="30">
        <v>19</v>
      </c>
      <c r="I4" s="30">
        <v>20.166666666666664</v>
      </c>
      <c r="J4" s="30">
        <v>21.333333333333332</v>
      </c>
      <c r="K4" s="30">
        <v>22.5</v>
      </c>
      <c r="L4" s="30">
        <v>23.666666666666664</v>
      </c>
      <c r="M4" s="30">
        <v>24.833333333333332</v>
      </c>
      <c r="N4" s="30">
        <v>26</v>
      </c>
      <c r="O4" s="30">
        <v>27.166666666666668</v>
      </c>
      <c r="P4" s="30">
        <v>28.333333333333336</v>
      </c>
      <c r="Q4" s="30">
        <v>29.5</v>
      </c>
      <c r="R4" s="30">
        <v>30.66666666666667</v>
      </c>
      <c r="S4" s="30">
        <v>31.83333333333334</v>
      </c>
      <c r="T4" s="30">
        <v>33</v>
      </c>
      <c r="U4" s="30">
        <v>34.16666666666667</v>
      </c>
      <c r="V4" s="30">
        <v>35.33333333333334</v>
      </c>
      <c r="W4" s="30">
        <v>36.5</v>
      </c>
      <c r="X4" s="30">
        <v>37.66666666666668</v>
      </c>
      <c r="Y4" s="30">
        <v>38.83333333333334</v>
      </c>
      <c r="Z4" s="30">
        <v>40</v>
      </c>
    </row>
    <row r="5" spans="1:26" ht="14.25">
      <c r="A5" s="32" t="s">
        <v>12</v>
      </c>
      <c r="B5" s="30">
        <v>4</v>
      </c>
      <c r="C5" s="30">
        <v>4</v>
      </c>
      <c r="D5" s="30">
        <v>4</v>
      </c>
      <c r="E5" s="30">
        <v>4</v>
      </c>
      <c r="F5" s="30">
        <v>4</v>
      </c>
      <c r="G5" s="30">
        <v>4</v>
      </c>
      <c r="H5" s="30">
        <v>4</v>
      </c>
      <c r="I5" s="30">
        <v>4</v>
      </c>
      <c r="J5" s="30">
        <v>4</v>
      </c>
      <c r="K5" s="30">
        <v>4</v>
      </c>
      <c r="L5" s="30">
        <v>4</v>
      </c>
      <c r="M5" s="30">
        <v>4</v>
      </c>
      <c r="N5" s="30">
        <v>4</v>
      </c>
      <c r="O5" s="30">
        <v>4</v>
      </c>
      <c r="P5" s="30">
        <v>4</v>
      </c>
      <c r="Q5" s="30">
        <v>4</v>
      </c>
      <c r="R5" s="30">
        <v>4</v>
      </c>
      <c r="S5" s="30">
        <v>4</v>
      </c>
      <c r="T5" s="30">
        <v>4</v>
      </c>
      <c r="U5" s="30">
        <v>4</v>
      </c>
      <c r="V5" s="30">
        <v>4</v>
      </c>
      <c r="W5" s="30">
        <v>4</v>
      </c>
      <c r="X5" s="30">
        <v>4</v>
      </c>
      <c r="Y5" s="30">
        <v>4</v>
      </c>
      <c r="Z5" s="30">
        <v>4</v>
      </c>
    </row>
    <row r="6" spans="1:26" ht="14.25">
      <c r="A6" s="32" t="s">
        <v>13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</row>
    <row r="7" spans="1:26" ht="14.25">
      <c r="A7" s="32" t="s">
        <v>14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</row>
    <row r="8" spans="1:2" ht="15">
      <c r="A8" s="31"/>
      <c r="B8" s="31"/>
    </row>
    <row r="31" spans="1:26" ht="15">
      <c r="A31" s="37" t="s">
        <v>57</v>
      </c>
      <c r="B31" s="38"/>
      <c r="C31" s="37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8"/>
    </row>
    <row r="32" spans="1:26" ht="14.25">
      <c r="A32" s="32" t="s">
        <v>42</v>
      </c>
      <c r="B32" s="29">
        <v>32.57206706443918</v>
      </c>
      <c r="C32" s="29">
        <v>34.693726097052775</v>
      </c>
      <c r="D32" s="29">
        <v>37.140931592097274</v>
      </c>
      <c r="E32" s="29">
        <v>39.876739264024444</v>
      </c>
      <c r="F32" s="29">
        <v>42.828265598324535</v>
      </c>
      <c r="G32" s="29">
        <v>45.880814814524214</v>
      </c>
      <c r="H32" s="29">
        <v>48.874912352243854</v>
      </c>
      <c r="I32" s="29">
        <v>51.60806472230209</v>
      </c>
      <c r="J32" s="29">
        <v>53.843177627642916</v>
      </c>
      <c r="K32" s="29">
        <v>55.325342770443086</v>
      </c>
      <c r="L32" s="29">
        <v>55.80799650558645</v>
      </c>
      <c r="M32" s="29">
        <v>55.08813464085148</v>
      </c>
      <c r="N32" s="29">
        <v>53.04829201928886</v>
      </c>
      <c r="O32" s="29">
        <v>49.700467065473774</v>
      </c>
      <c r="P32" s="29">
        <v>45.22441389168786</v>
      </c>
      <c r="Q32" s="29">
        <v>39.99033016642508</v>
      </c>
      <c r="R32" s="29">
        <v>34.554792640882845</v>
      </c>
      <c r="S32" s="29">
        <v>29.61985106690495</v>
      </c>
      <c r="T32" s="29">
        <v>25.949436854955884</v>
      </c>
      <c r="U32" s="29">
        <v>24.245199293386243</v>
      </c>
      <c r="V32" s="29">
        <v>24.995191532451834</v>
      </c>
      <c r="W32" s="29">
        <v>28.321817340757544</v>
      </c>
      <c r="X32" s="29">
        <v>33.86690692476624</v>
      </c>
      <c r="Y32" s="29">
        <v>40.75719924940536</v>
      </c>
      <c r="Z32" s="29">
        <v>47.6879534832084</v>
      </c>
    </row>
    <row r="33" spans="1:26" ht="14.25">
      <c r="A33" s="32" t="s">
        <v>7</v>
      </c>
      <c r="B33" s="29">
        <v>26.041998269637205</v>
      </c>
      <c r="C33" s="29">
        <v>25.105589730811722</v>
      </c>
      <c r="D33" s="29">
        <v>24.449253142085666</v>
      </c>
      <c r="E33" s="29">
        <v>24.189092157913045</v>
      </c>
      <c r="F33" s="29">
        <v>24.443621446321963</v>
      </c>
      <c r="G33" s="29">
        <v>25.322942491177855</v>
      </c>
      <c r="H33" s="29">
        <v>26.914285241531914</v>
      </c>
      <c r="I33" s="29">
        <v>29.264412759292306</v>
      </c>
      <c r="J33" s="29">
        <v>32.36020725611442</v>
      </c>
      <c r="K33" s="29">
        <v>36.10977263281078</v>
      </c>
      <c r="L33" s="29">
        <v>40.327485082662584</v>
      </c>
      <c r="M33" s="29">
        <v>44.727387551231395</v>
      </c>
      <c r="N33" s="29">
        <v>48.92984184514835</v>
      </c>
      <c r="O33" s="29">
        <v>52.48602974174171</v>
      </c>
      <c r="P33" s="29">
        <v>54.92332065889958</v>
      </c>
      <c r="Q33" s="29">
        <v>55.81138534393234</v>
      </c>
      <c r="R33" s="29">
        <v>54.84418124438719</v>
      </c>
      <c r="S33" s="29">
        <v>51.926965587556865</v>
      </c>
      <c r="T33" s="29">
        <v>47.25132231438708</v>
      </c>
      <c r="U33" s="29">
        <v>41.33650839686198</v>
      </c>
      <c r="V33" s="29">
        <v>35.01444859095857</v>
      </c>
      <c r="W33" s="29">
        <v>29.340729397497743</v>
      </c>
      <c r="X33" s="29">
        <v>25.42655945459276</v>
      </c>
      <c r="Y33" s="29">
        <v>24.20675304768839</v>
      </c>
      <c r="Z33" s="29">
        <v>26.183510893138454</v>
      </c>
    </row>
    <row r="34" spans="1:26" ht="14.25">
      <c r="A34" s="32" t="s">
        <v>11</v>
      </c>
      <c r="B34" s="29">
        <v>6.699840830574141</v>
      </c>
      <c r="C34" s="29">
        <v>7.844389408439161</v>
      </c>
      <c r="D34" s="29">
        <v>8.915761531870885</v>
      </c>
      <c r="E34" s="29">
        <v>9.802762862093912</v>
      </c>
      <c r="F34" s="29">
        <v>10.37091903578536</v>
      </c>
      <c r="G34" s="29">
        <v>10.469634356293131</v>
      </c>
      <c r="H34" s="29">
        <v>9.945143216435746</v>
      </c>
      <c r="I34" s="29">
        <v>8.660040374170874</v>
      </c>
      <c r="J34" s="29">
        <v>6.5192898081156905</v>
      </c>
      <c r="K34" s="29">
        <v>3.5012046304702973</v>
      </c>
      <c r="L34" s="29">
        <v>-0.3100192115872433</v>
      </c>
      <c r="M34" s="29">
        <v>-4.695871634223188</v>
      </c>
      <c r="N34" s="29">
        <v>-9.287035518954289</v>
      </c>
      <c r="O34" s="29">
        <v>-13.568152319359328</v>
      </c>
      <c r="P34" s="29">
        <v>-16.913096746752856</v>
      </c>
      <c r="Q34" s="29">
        <v>-18.657434705840174</v>
      </c>
      <c r="R34" s="29">
        <v>-18.208862326448287</v>
      </c>
      <c r="S34" s="29">
        <v>-15.187002848155748</v>
      </c>
      <c r="T34" s="29">
        <v>-9.571745454990948</v>
      </c>
      <c r="U34" s="29">
        <v>-1.8265614757113768</v>
      </c>
      <c r="V34" s="29">
        <v>7.046245991445211</v>
      </c>
      <c r="W34" s="29">
        <v>15.562535079653301</v>
      </c>
      <c r="X34" s="29">
        <v>21.957317088413582</v>
      </c>
      <c r="Y34" s="29">
        <v>24.53217693259071</v>
      </c>
      <c r="Z34" s="29">
        <v>22.10638257097848</v>
      </c>
    </row>
    <row r="35" spans="1:26" ht="14.25">
      <c r="A35" s="32" t="s">
        <v>12</v>
      </c>
      <c r="B35" s="29">
        <v>10.874370075819668</v>
      </c>
      <c r="C35" s="29">
        <v>8.955626624645042</v>
      </c>
      <c r="D35" s="29">
        <v>7.005471352231862</v>
      </c>
      <c r="E35" s="29">
        <v>4.750496643181009</v>
      </c>
      <c r="F35" s="29">
        <v>2.0501457669164638</v>
      </c>
      <c r="G35" s="29">
        <v>-1.1460125695233516</v>
      </c>
      <c r="H35" s="29">
        <v>-4.798222549949533</v>
      </c>
      <c r="I35" s="29">
        <v>-8.763248561973743</v>
      </c>
      <c r="J35" s="29">
        <v>-12.780411567885789</v>
      </c>
      <c r="K35" s="29">
        <v>-16.46613010975285</v>
      </c>
      <c r="L35" s="29">
        <v>-19.325790716448093</v>
      </c>
      <c r="M35" s="29">
        <v>-20.79136880633396</v>
      </c>
      <c r="N35" s="29">
        <v>-20.291234459537364</v>
      </c>
      <c r="O35" s="29">
        <v>-17.35394770195859</v>
      </c>
      <c r="P35" s="29">
        <v>-11.739962991492911</v>
      </c>
      <c r="Q35" s="29">
        <v>-3.584183071186839</v>
      </c>
      <c r="R35" s="29">
        <v>6.480393762640105</v>
      </c>
      <c r="S35" s="29">
        <v>17.259135135936035</v>
      </c>
      <c r="T35" s="29">
        <v>27.03914194961689</v>
      </c>
      <c r="U35" s="29">
        <v>33.78040363232769</v>
      </c>
      <c r="V35" s="29">
        <v>35.472941668088126</v>
      </c>
      <c r="W35" s="29">
        <v>30.636243219055675</v>
      </c>
      <c r="X35" s="29">
        <v>18.87953334145669</v>
      </c>
      <c r="Y35" s="29">
        <v>1.3796891061789611</v>
      </c>
      <c r="Z35" s="29">
        <v>-18.910929873095462</v>
      </c>
    </row>
    <row r="36" spans="1:26" ht="14.25">
      <c r="A36" s="32" t="s">
        <v>13</v>
      </c>
      <c r="B36" s="29">
        <v>-3.5654078090691943</v>
      </c>
      <c r="C36" s="29">
        <v>-2.794637588885536</v>
      </c>
      <c r="D36" s="29">
        <v>-1.6391992205308972</v>
      </c>
      <c r="E36" s="29">
        <v>-0.07642165630484632</v>
      </c>
      <c r="F36" s="29">
        <v>1.885510398883026</v>
      </c>
      <c r="G36" s="29">
        <v>4.1949812343606085</v>
      </c>
      <c r="H36" s="29">
        <v>6.744933387705329</v>
      </c>
      <c r="I36" s="29">
        <v>9.363838875990346</v>
      </c>
      <c r="J36" s="29">
        <v>11.812844908921953</v>
      </c>
      <c r="K36" s="29">
        <v>13.792808493398773</v>
      </c>
      <c r="L36" s="29">
        <v>14.96490335862184</v>
      </c>
      <c r="M36" s="29">
        <v>14.987547076579133</v>
      </c>
      <c r="N36" s="29">
        <v>13.570223700060417</v>
      </c>
      <c r="O36" s="29">
        <v>10.541174211148169</v>
      </c>
      <c r="P36" s="29">
        <v>5.921002410579579</v>
      </c>
      <c r="Q36" s="29">
        <v>-0.011410403618396181</v>
      </c>
      <c r="R36" s="29">
        <v>-6.6794543605170436</v>
      </c>
      <c r="S36" s="29">
        <v>-13.217389641474366</v>
      </c>
      <c r="T36" s="29">
        <v>-18.546743351458236</v>
      </c>
      <c r="U36" s="29">
        <v>-21.531560965705474</v>
      </c>
      <c r="V36" s="29">
        <v>-21.20679596746808</v>
      </c>
      <c r="W36" s="29">
        <v>-17.050146682493995</v>
      </c>
      <c r="X36" s="29">
        <v>-9.240526900018871</v>
      </c>
      <c r="Y36" s="29">
        <v>1.1761828340763287</v>
      </c>
      <c r="Z36" s="29">
        <v>12.300725573133455</v>
      </c>
    </row>
    <row r="37" spans="1:26" ht="14.25">
      <c r="A37" s="32" t="s">
        <v>14</v>
      </c>
      <c r="B37" s="29">
        <v>-1.4552063208710022</v>
      </c>
      <c r="C37" s="29">
        <v>0.6437068079837394</v>
      </c>
      <c r="D37" s="29">
        <v>2.326133345952613</v>
      </c>
      <c r="E37" s="29">
        <v>3.6240529917741315</v>
      </c>
      <c r="F37" s="29">
        <v>4.465520132690365</v>
      </c>
      <c r="G37" s="29">
        <v>4.734430961561218</v>
      </c>
      <c r="H37" s="29">
        <v>4.306754833403541</v>
      </c>
      <c r="I37" s="29">
        <v>3.0844749122165407</v>
      </c>
      <c r="J37" s="29">
        <v>1.0324028170306327</v>
      </c>
      <c r="K37" s="29">
        <v>-1.7832040836881173</v>
      </c>
      <c r="L37" s="29">
        <v>-5.159405225448631</v>
      </c>
      <c r="M37" s="29">
        <v>-8.733344703187953</v>
      </c>
      <c r="N37" s="29">
        <v>-11.982204292511433</v>
      </c>
      <c r="O37" s="29">
        <v>-14.258257469296883</v>
      </c>
      <c r="P37" s="29">
        <v>-14.868587724589094</v>
      </c>
      <c r="Q37" s="29">
        <v>-13.202362389880534</v>
      </c>
      <c r="R37" s="29">
        <v>-8.896911877361868</v>
      </c>
      <c r="S37" s="29">
        <v>-2.017882913782061</v>
      </c>
      <c r="T37" s="29">
        <v>6.788969539346694</v>
      </c>
      <c r="U37" s="29">
        <v>16.231175989318977</v>
      </c>
      <c r="V37" s="29">
        <v>24.448830996940245</v>
      </c>
      <c r="W37" s="29">
        <v>29.285839786293447</v>
      </c>
      <c r="X37" s="29">
        <v>28.760121106716174</v>
      </c>
      <c r="Y37" s="29">
        <v>21.676123460444682</v>
      </c>
      <c r="Z37" s="29">
        <v>8.244861788483547</v>
      </c>
    </row>
    <row r="68" spans="1:26" ht="15">
      <c r="A68" s="37" t="s">
        <v>58</v>
      </c>
      <c r="B68" s="38"/>
      <c r="C68" s="37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8"/>
    </row>
    <row r="69" spans="1:26" ht="14.25">
      <c r="A69" s="32" t="s">
        <v>42</v>
      </c>
      <c r="B69" s="29">
        <v>28.768314182582884</v>
      </c>
      <c r="C69" s="29">
        <v>32.46877539190855</v>
      </c>
      <c r="D69" s="29">
        <v>36.6946583923568</v>
      </c>
      <c r="E69" s="29">
        <v>41.37154753305025</v>
      </c>
      <c r="F69" s="29">
        <v>46.36368937251952</v>
      </c>
      <c r="G69" s="29">
        <v>51.465090935573386</v>
      </c>
      <c r="H69" s="29">
        <v>56.39592247466136</v>
      </c>
      <c r="I69" s="29">
        <v>60.80726875198431</v>
      </c>
      <c r="J69" s="29">
        <v>64.29738124138152</v>
      </c>
      <c r="K69" s="29">
        <v>66.44210544647217</v>
      </c>
      <c r="L69" s="29">
        <v>66.84084555123071</v>
      </c>
      <c r="M69" s="29">
        <v>65.17709013432437</v>
      </c>
      <c r="N69" s="29">
        <v>61.28911224827623</v>
      </c>
      <c r="O69" s="29">
        <v>55.24219103713125</v>
      </c>
      <c r="P69" s="29">
        <v>47.38917154997941</v>
      </c>
      <c r="Q69" s="29">
        <v>38.40242274852942</v>
      </c>
      <c r="R69" s="29">
        <v>29.25872936506212</v>
      </c>
      <c r="S69" s="29">
        <v>21.16105025498273</v>
      </c>
      <c r="T69" s="29">
        <v>15.388910421986296</v>
      </c>
      <c r="U69" s="29">
        <v>13.08318795907041</v>
      </c>
      <c r="V69" s="29">
        <v>14.990380746072264</v>
      </c>
      <c r="W69" s="29">
        <v>21.21301653953805</v>
      </c>
      <c r="X69" s="29">
        <v>31.03108582664333</v>
      </c>
      <c r="Y69" s="29">
        <v>42.86656341922028</v>
      </c>
      <c r="Z69" s="29">
        <v>54.451169832140444</v>
      </c>
    </row>
    <row r="70" spans="1:26" ht="14.25">
      <c r="A70" s="32" t="s">
        <v>7</v>
      </c>
      <c r="B70" s="29">
        <v>15.528603764827164</v>
      </c>
      <c r="C70" s="29">
        <v>14.148875152085203</v>
      </c>
      <c r="D70" s="29">
        <v>13.27782350075536</v>
      </c>
      <c r="E70" s="29">
        <v>13.10913059485462</v>
      </c>
      <c r="F70" s="29">
        <v>13.836983018579794</v>
      </c>
      <c r="G70" s="29">
        <v>15.637083716454777</v>
      </c>
      <c r="H70" s="29">
        <v>18.64177614582864</v>
      </c>
      <c r="I70" s="29">
        <v>22.910308163027125</v>
      </c>
      <c r="J70" s="29">
        <v>28.396670098158815</v>
      </c>
      <c r="K70" s="29">
        <v>34.91914775282264</v>
      </c>
      <c r="L70" s="29">
        <v>42.13752429108503</v>
      </c>
      <c r="M70" s="29">
        <v>49.545372301178524</v>
      </c>
      <c r="N70" s="29">
        <v>56.48556033868109</v>
      </c>
      <c r="O70" s="29">
        <v>62.196297267508285</v>
      </c>
      <c r="P70" s="29">
        <v>65.89208650929807</v>
      </c>
      <c r="Q70" s="29">
        <v>66.8783881013275</v>
      </c>
      <c r="R70" s="29">
        <v>64.6905873795465</v>
      </c>
      <c r="S70" s="29">
        <v>59.23782660553717</v>
      </c>
      <c r="T70" s="29">
        <v>50.92219161995362</v>
      </c>
      <c r="U70" s="29">
        <v>40.696584204004</v>
      </c>
      <c r="V70" s="29">
        <v>30.024081757874768</v>
      </c>
      <c r="W70" s="29">
        <v>20.71142170982192</v>
      </c>
      <c r="X70" s="29">
        <v>14.611841765284316</v>
      </c>
      <c r="Y70" s="29">
        <v>13.2272001060108</v>
      </c>
      <c r="Z70" s="29">
        <v>17.280763866656216</v>
      </c>
    </row>
    <row r="71" spans="1:26" ht="14.25">
      <c r="A71" s="32" t="s">
        <v>11</v>
      </c>
      <c r="B71" s="29">
        <v>11.74627019288296</v>
      </c>
      <c r="C71" s="29">
        <v>13.614925753235127</v>
      </c>
      <c r="D71" s="29">
        <v>15.320714526233594</v>
      </c>
      <c r="E71" s="29">
        <v>16.672339031190134</v>
      </c>
      <c r="F71" s="29">
        <v>17.442011320946808</v>
      </c>
      <c r="G71" s="29">
        <v>17.378880282262262</v>
      </c>
      <c r="H71" s="29">
        <v>16.232250129170236</v>
      </c>
      <c r="I71" s="29">
        <v>13.785684748491452</v>
      </c>
      <c r="J71" s="29">
        <v>9.901508182904479</v>
      </c>
      <c r="K71" s="29">
        <v>4.572767022459625</v>
      </c>
      <c r="L71" s="29">
        <v>-2.0235229955604987</v>
      </c>
      <c r="M71" s="29">
        <v>-9.481736485837333</v>
      </c>
      <c r="N71" s="29">
        <v>-17.144982752228334</v>
      </c>
      <c r="O71" s="29">
        <v>-24.119976364025675</v>
      </c>
      <c r="P71" s="29">
        <v>-29.344364710537814</v>
      </c>
      <c r="Q71" s="29">
        <v>-31.716497959566453</v>
      </c>
      <c r="R71" s="29">
        <v>-30.287120518910385</v>
      </c>
      <c r="S71" s="29">
        <v>-24.496165877717335</v>
      </c>
      <c r="T71" s="29">
        <v>-14.417292938338786</v>
      </c>
      <c r="U71" s="29">
        <v>-0.9519984121387921</v>
      </c>
      <c r="V71" s="29">
        <v>14.099297782203667</v>
      </c>
      <c r="W71" s="29">
        <v>28.161324303660013</v>
      </c>
      <c r="X71" s="29">
        <v>38.25149174030497</v>
      </c>
      <c r="Y71" s="29">
        <v>41.58708250199657</v>
      </c>
      <c r="Z71" s="29">
        <v>36.35077781335007</v>
      </c>
    </row>
    <row r="72" spans="1:26" ht="14.25">
      <c r="A72" s="32" t="s">
        <v>12</v>
      </c>
      <c r="B72" s="29">
        <v>18.594253832894914</v>
      </c>
      <c r="C72" s="29">
        <v>15.30716627189635</v>
      </c>
      <c r="D72" s="29">
        <v>11.958097033601486</v>
      </c>
      <c r="E72" s="29">
        <v>8.085075035718825</v>
      </c>
      <c r="F72" s="29">
        <v>3.4552665720475106</v>
      </c>
      <c r="G72" s="29">
        <v>-2.007640399449832</v>
      </c>
      <c r="H72" s="29">
        <v>-8.223637471663508</v>
      </c>
      <c r="I72" s="29">
        <v>-14.934763940402306</v>
      </c>
      <c r="J72" s="29">
        <v>-21.683234379595902</v>
      </c>
      <c r="K72" s="29">
        <v>-27.805048676897197</v>
      </c>
      <c r="L72" s="29">
        <v>-32.454013499137005</v>
      </c>
      <c r="M72" s="29">
        <v>-34.670119071859624</v>
      </c>
      <c r="N72" s="29">
        <v>-33.502451797144495</v>
      </c>
      <c r="O72" s="29">
        <v>-28.188537222991194</v>
      </c>
      <c r="P72" s="29">
        <v>-18.378269669596044</v>
      </c>
      <c r="Q72" s="29">
        <v>-4.37183191191627</v>
      </c>
      <c r="R72" s="29">
        <v>12.680220405217172</v>
      </c>
      <c r="S72" s="29">
        <v>30.68501923954431</v>
      </c>
      <c r="T72" s="29">
        <v>46.701742304593054</v>
      </c>
      <c r="U72" s="29">
        <v>57.28813835334682</v>
      </c>
      <c r="V72" s="29">
        <v>59.12418692166401</v>
      </c>
      <c r="W72" s="29">
        <v>49.864968514341214</v>
      </c>
      <c r="X72" s="29">
        <v>29.076721397762633</v>
      </c>
      <c r="Y72" s="29">
        <v>-0.9920112950519098</v>
      </c>
      <c r="Z72" s="29">
        <v>-35.12162731410393</v>
      </c>
    </row>
    <row r="73" spans="1:26" ht="14.25">
      <c r="A73" s="32" t="s">
        <v>13</v>
      </c>
      <c r="B73" s="29">
        <v>-5.391209192360217</v>
      </c>
      <c r="C73" s="29">
        <v>-3.966444960261497</v>
      </c>
      <c r="D73" s="29">
        <v>-1.8950625217154364</v>
      </c>
      <c r="E73" s="29">
        <v>0.8503594704911528</v>
      </c>
      <c r="F73" s="29">
        <v>4.242459581679681</v>
      </c>
      <c r="G73" s="29">
        <v>8.178431534042348</v>
      </c>
      <c r="H73" s="29">
        <v>12.460901080742634</v>
      </c>
      <c r="I73" s="29">
        <v>16.784530126600675</v>
      </c>
      <c r="J73" s="29">
        <v>20.73376532597889</v>
      </c>
      <c r="K73" s="29">
        <v>23.797894901824943</v>
      </c>
      <c r="L73" s="29">
        <v>25.409333788498405</v>
      </c>
      <c r="M73" s="29">
        <v>25.00924286676221</v>
      </c>
      <c r="N73" s="29">
        <v>22.140676738207283</v>
      </c>
      <c r="O73" s="29">
        <v>16.563180927015953</v>
      </c>
      <c r="P73" s="29">
        <v>8.374394423310001</v>
      </c>
      <c r="Q73" s="29">
        <v>-1.8851411567352887</v>
      </c>
      <c r="R73" s="29">
        <v>-13.175958645523801</v>
      </c>
      <c r="S73" s="29">
        <v>-23.988262675321998</v>
      </c>
      <c r="T73" s="29">
        <v>-32.486638242978096</v>
      </c>
      <c r="U73" s="29">
        <v>-36.78630978927045</v>
      </c>
      <c r="V73" s="29">
        <v>-35.346928545551215</v>
      </c>
      <c r="W73" s="29">
        <v>-27.428995852274458</v>
      </c>
      <c r="X73" s="29">
        <v>-13.51316402119072</v>
      </c>
      <c r="Y73" s="29">
        <v>4.45272851118883</v>
      </c>
      <c r="Z73" s="29">
        <v>23.121871731424722</v>
      </c>
    </row>
    <row r="74" spans="1:26" ht="14.25">
      <c r="A74" s="32" t="s">
        <v>14</v>
      </c>
      <c r="B74" s="29">
        <v>-1.42594849174463</v>
      </c>
      <c r="C74" s="29">
        <v>2.1821194309177887</v>
      </c>
      <c r="D74" s="29">
        <v>5.118887175250306</v>
      </c>
      <c r="E74" s="29">
        <v>7.420052783146408</v>
      </c>
      <c r="F74" s="29">
        <v>8.947480181947975</v>
      </c>
      <c r="G74" s="29">
        <v>9.486261317000753</v>
      </c>
      <c r="H74" s="29">
        <v>8.80472989446692</v>
      </c>
      <c r="I74" s="29">
        <v>6.7121614765009925</v>
      </c>
      <c r="J74" s="29">
        <v>3.122768010668551</v>
      </c>
      <c r="K74" s="29">
        <v>-1.875719957034061</v>
      </c>
      <c r="L74" s="29">
        <v>-7.95761630623206</v>
      </c>
      <c r="M74" s="29">
        <v>-14.513816724877373</v>
      </c>
      <c r="N74" s="29">
        <v>-20.64490273017291</v>
      </c>
      <c r="O74" s="29">
        <v>-25.21421576311038</v>
      </c>
      <c r="P74" s="29">
        <v>-26.978914860776538</v>
      </c>
      <c r="Q74" s="29">
        <v>-24.806182985402025</v>
      </c>
      <c r="R74" s="29">
        <v>-17.962094153245932</v>
      </c>
      <c r="S74" s="29">
        <v>-6.432977089325781</v>
      </c>
      <c r="T74" s="29">
        <v>8.792400739096793</v>
      </c>
      <c r="U74" s="29">
        <v>25.578401034762468</v>
      </c>
      <c r="V74" s="29">
        <v>40.74425656106462</v>
      </c>
      <c r="W74" s="29">
        <v>50.49900875923352</v>
      </c>
      <c r="X74" s="29">
        <v>51.232679631657405</v>
      </c>
      <c r="Y74" s="29">
        <v>40.57850919593349</v>
      </c>
      <c r="Z74" s="29">
        <v>18.5241452723751</v>
      </c>
    </row>
    <row r="102" spans="1:26" ht="15">
      <c r="A102" s="37" t="s">
        <v>59</v>
      </c>
      <c r="B102" s="38"/>
      <c r="C102" s="37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8"/>
    </row>
    <row r="103" spans="1:26" ht="14.25">
      <c r="A103" s="32" t="s">
        <v>42</v>
      </c>
      <c r="B103" s="29">
        <v>174.7525768554542</v>
      </c>
      <c r="C103" s="29">
        <v>173.35305817754397</v>
      </c>
      <c r="D103" s="29">
        <v>173.96668206912327</v>
      </c>
      <c r="E103" s="29">
        <v>174.90476161710725</v>
      </c>
      <c r="F103" s="29">
        <v>176.18372883595976</v>
      </c>
      <c r="G103" s="29">
        <v>177.78560896746905</v>
      </c>
      <c r="H103" s="29">
        <v>179.64698592852494</v>
      </c>
      <c r="I103" s="29">
        <v>181.65088909353037</v>
      </c>
      <c r="J103" s="29">
        <v>183.62487101889076</v>
      </c>
      <c r="K103" s="29">
        <v>185.34890819499043</v>
      </c>
      <c r="L103" s="29">
        <v>186.57631944172448</v>
      </c>
      <c r="M103" s="29">
        <v>187.06925399461133</v>
      </c>
      <c r="N103" s="29">
        <v>186.6471820286259</v>
      </c>
      <c r="O103" s="29">
        <v>185.24229668891596</v>
      </c>
      <c r="P103" s="29">
        <v>182.95045970985956</v>
      </c>
      <c r="Q103" s="29">
        <v>180.0616917651541</v>
      </c>
      <c r="R103" s="29">
        <v>177.05233848603288</v>
      </c>
      <c r="S103" s="29">
        <v>174.52437277219852</v>
      </c>
      <c r="T103" s="29">
        <v>173.08773552027762</v>
      </c>
      <c r="U103" s="29">
        <v>173.19929952104053</v>
      </c>
      <c r="V103" s="29">
        <v>174.99398434364434</v>
      </c>
      <c r="W103" s="29">
        <v>178.1629214787363</v>
      </c>
      <c r="X103" s="29">
        <v>181.94040719652438</v>
      </c>
      <c r="Y103" s="29">
        <v>185.2455236458933</v>
      </c>
      <c r="Z103" s="29">
        <v>186.98055254555092</v>
      </c>
    </row>
    <row r="104" spans="1:26" ht="14.25">
      <c r="A104" s="32" t="s">
        <v>7</v>
      </c>
      <c r="B104" s="29">
        <v>35.26032170478998</v>
      </c>
      <c r="C104" s="29">
        <v>37.58791285213719</v>
      </c>
      <c r="D104" s="29">
        <v>36.312307666716</v>
      </c>
      <c r="E104" s="29">
        <v>35.097088026336124</v>
      </c>
      <c r="F104" s="29">
        <v>34.04717929024273</v>
      </c>
      <c r="G104" s="29">
        <v>33.28460929245018</v>
      </c>
      <c r="H104" s="29">
        <v>32.9377495750051</v>
      </c>
      <c r="I104" s="29">
        <v>33.124349834316575</v>
      </c>
      <c r="J104" s="29">
        <v>33.928730767260774</v>
      </c>
      <c r="K104" s="29">
        <v>35.37515609760026</v>
      </c>
      <c r="L104" s="29">
        <v>37.40153456817359</v>
      </c>
      <c r="M104" s="29">
        <v>39.83985019615504</v>
      </c>
      <c r="N104" s="29">
        <v>42.41142511356102</v>
      </c>
      <c r="O104" s="29">
        <v>44.74534776653732</v>
      </c>
      <c r="P104" s="29">
        <v>46.426102045602406</v>
      </c>
      <c r="Q104" s="29">
        <v>47.07079869082073</v>
      </c>
      <c r="R104" s="29">
        <v>46.42738606270675</v>
      </c>
      <c r="S104" s="29">
        <v>44.47409280884504</v>
      </c>
      <c r="T104" s="29">
        <v>41.490167696055735</v>
      </c>
      <c r="U104" s="29">
        <v>38.063386203839116</v>
      </c>
      <c r="V104" s="29">
        <v>35.00602290270349</v>
      </c>
      <c r="W104" s="29">
        <v>33.171739423051314</v>
      </c>
      <c r="X104" s="29">
        <v>33.200380899515295</v>
      </c>
      <c r="Y104" s="29">
        <v>35.25821956641027</v>
      </c>
      <c r="Z104" s="29">
        <v>38.8722206958795</v>
      </c>
    </row>
    <row r="105" spans="1:26" ht="14.25">
      <c r="A105" s="32" t="s">
        <v>11</v>
      </c>
      <c r="B105" s="29">
        <v>-46.38171606894189</v>
      </c>
      <c r="C105" s="29">
        <v>-57.61686293587584</v>
      </c>
      <c r="D105" s="29">
        <v>-69.1751664320671</v>
      </c>
      <c r="E105" s="29">
        <v>-80.19924349403844</v>
      </c>
      <c r="F105" s="29">
        <v>-89.5667610507592</v>
      </c>
      <c r="G105" s="29">
        <v>-95.91895668406912</v>
      </c>
      <c r="H105" s="29">
        <v>-97.73801450526588</v>
      </c>
      <c r="I105" s="29">
        <v>-93.48554437057798</v>
      </c>
      <c r="J105" s="29">
        <v>-81.80900420796135</v>
      </c>
      <c r="K105" s="29">
        <v>-61.812618354013495</v>
      </c>
      <c r="L105" s="29">
        <v>-33.37361052567702</v>
      </c>
      <c r="M105" s="29">
        <v>2.536034416840215</v>
      </c>
      <c r="N105" s="29">
        <v>43.58515437528017</v>
      </c>
      <c r="O105" s="29">
        <v>85.96003091199087</v>
      </c>
      <c r="P105" s="29">
        <v>124.47698753798242</v>
      </c>
      <c r="Q105" s="29">
        <v>153.01834955657355</v>
      </c>
      <c r="R105" s="29">
        <v>165.34336154211684</v>
      </c>
      <c r="S105" s="29">
        <v>156.2551584944156</v>
      </c>
      <c r="T105" s="29">
        <v>123.00049677442553</v>
      </c>
      <c r="U105" s="29">
        <v>66.65355041852642</v>
      </c>
      <c r="V105" s="29">
        <v>-6.882906807927344</v>
      </c>
      <c r="W105" s="29">
        <v>-86.69243561517149</v>
      </c>
      <c r="X105" s="29">
        <v>-157.8727355649461</v>
      </c>
      <c r="Y105" s="29">
        <v>-203.986689649027</v>
      </c>
      <c r="Z105" s="29">
        <v>-210.79407845754383</v>
      </c>
    </row>
    <row r="106" spans="1:26" ht="14.25">
      <c r="A106" s="32" t="s">
        <v>12</v>
      </c>
      <c r="B106" s="29">
        <v>-86.58204172568574</v>
      </c>
      <c r="C106" s="29">
        <v>-71.45371408209465</v>
      </c>
      <c r="D106" s="29">
        <v>-56.273767452925576</v>
      </c>
      <c r="E106" s="29">
        <v>-38.732534658617624</v>
      </c>
      <c r="F106" s="29">
        <v>-17.530744849766428</v>
      </c>
      <c r="G106" s="29">
        <v>7.971246319848253</v>
      </c>
      <c r="H106" s="29">
        <v>37.74560562760296</v>
      </c>
      <c r="I106" s="29">
        <v>70.96484496705807</v>
      </c>
      <c r="J106" s="29">
        <v>105.84254171610203</v>
      </c>
      <c r="K106" s="29">
        <v>139.51920713235705</v>
      </c>
      <c r="L106" s="29">
        <v>168.06742112666853</v>
      </c>
      <c r="M106" s="29">
        <v>186.69421378573324</v>
      </c>
      <c r="N106" s="29">
        <v>190.21164538586305</v>
      </c>
      <c r="O106" s="29">
        <v>173.8185440441821</v>
      </c>
      <c r="P106" s="29">
        <v>134.17971451284765</v>
      </c>
      <c r="Q106" s="29">
        <v>70.70100460216469</v>
      </c>
      <c r="R106" s="29">
        <v>-13.21400464415295</v>
      </c>
      <c r="S106" s="29">
        <v>-109.25715991180223</v>
      </c>
      <c r="T106" s="29">
        <v>-204.07614022099423</v>
      </c>
      <c r="U106" s="29">
        <v>-280.32445750373313</v>
      </c>
      <c r="V106" s="29">
        <v>-319.19365561638205</v>
      </c>
      <c r="W106" s="29">
        <v>-304.4166733895389</v>
      </c>
      <c r="X106" s="29">
        <v>-227.25582018507444</v>
      </c>
      <c r="Y106" s="29">
        <v>-91.41303728401492</v>
      </c>
      <c r="Z106" s="29">
        <v>83.71650824318334</v>
      </c>
    </row>
    <row r="107" spans="1:26" ht="14.25">
      <c r="A107" s="32" t="s">
        <v>13</v>
      </c>
      <c r="B107" s="29">
        <v>45.31596202774533</v>
      </c>
      <c r="C107" s="29">
        <v>41.74256280911539</v>
      </c>
      <c r="D107" s="29">
        <v>34.83926128484348</v>
      </c>
      <c r="E107" s="29">
        <v>24.15328845072512</v>
      </c>
      <c r="F107" s="29">
        <v>9.429020415044047</v>
      </c>
      <c r="G107" s="29">
        <v>-9.27172366665348</v>
      </c>
      <c r="H107" s="29">
        <v>-31.440110059737915</v>
      </c>
      <c r="I107" s="29">
        <v>-55.999381885110736</v>
      </c>
      <c r="J107" s="29">
        <v>-81.21903271368237</v>
      </c>
      <c r="K107" s="29">
        <v>-104.69813853274124</v>
      </c>
      <c r="L107" s="29">
        <v>-123.45625364850846</v>
      </c>
      <c r="M107" s="29">
        <v>-134.16797795008458</v>
      </c>
      <c r="N107" s="29">
        <v>-133.56471958598573</v>
      </c>
      <c r="O107" s="29">
        <v>-119.00119409787736</v>
      </c>
      <c r="P107" s="29">
        <v>-89.14365195895942</v>
      </c>
      <c r="Q107" s="29">
        <v>-44.68427798434557</v>
      </c>
      <c r="R107" s="29">
        <v>11.070256172763868</v>
      </c>
      <c r="S107" s="29">
        <v>71.93378822451601</v>
      </c>
      <c r="T107" s="29">
        <v>129.11110638997926</v>
      </c>
      <c r="U107" s="29">
        <v>172.1750523770776</v>
      </c>
      <c r="V107" s="29">
        <v>190.80671731270678</v>
      </c>
      <c r="W107" s="29">
        <v>177.16128698761867</v>
      </c>
      <c r="X107" s="29">
        <v>128.46988159234732</v>
      </c>
      <c r="Y107" s="29">
        <v>49.23252539879179</v>
      </c>
      <c r="Z107" s="29">
        <v>-47.810631529345976</v>
      </c>
    </row>
    <row r="108" spans="1:26" ht="14.25">
      <c r="A108" s="32" t="s">
        <v>14</v>
      </c>
      <c r="B108" s="29">
        <v>37.082345920807974</v>
      </c>
      <c r="C108" s="29">
        <v>20.829232750823746</v>
      </c>
      <c r="D108" s="29">
        <v>8.87275825432934</v>
      </c>
      <c r="E108" s="29">
        <v>0.5026701985813418</v>
      </c>
      <c r="F108" s="29">
        <v>-4.0709621350765</v>
      </c>
      <c r="G108" s="29">
        <v>-4.316845508481621</v>
      </c>
      <c r="H108" s="29">
        <v>0.2825306304325643</v>
      </c>
      <c r="I108" s="29">
        <v>9.952604737413353</v>
      </c>
      <c r="J108" s="29">
        <v>24.358694221544205</v>
      </c>
      <c r="K108" s="29">
        <v>42.359721131900365</v>
      </c>
      <c r="L108" s="29">
        <v>61.828064697413474</v>
      </c>
      <c r="M108" s="29">
        <v>79.60228905915275</v>
      </c>
      <c r="N108" s="29">
        <v>91.6503448089104</v>
      </c>
      <c r="O108" s="29">
        <v>93.51343768089812</v>
      </c>
      <c r="P108" s="29">
        <v>81.06684184622871</v>
      </c>
      <c r="Q108" s="29">
        <v>51.567365454497654</v>
      </c>
      <c r="R108" s="29">
        <v>4.85842231282917</v>
      </c>
      <c r="S108" s="29">
        <v>-55.515187368497834</v>
      </c>
      <c r="T108" s="29">
        <v>-121.64188968966494</v>
      </c>
      <c r="U108" s="29">
        <v>-181.44599864233072</v>
      </c>
      <c r="V108" s="29">
        <v>-220.1305613845212</v>
      </c>
      <c r="W108" s="29">
        <v>-223.02993930677445</v>
      </c>
      <c r="X108" s="29">
        <v>-179.66162306931494</v>
      </c>
      <c r="Y108" s="29">
        <v>-88.24582885938571</v>
      </c>
      <c r="Z108" s="29">
        <v>40.58125890130871</v>
      </c>
    </row>
  </sheetData>
  <mergeCells count="8">
    <mergeCell ref="C31:Z31"/>
    <mergeCell ref="C1:Z1"/>
    <mergeCell ref="A1:B1"/>
    <mergeCell ref="A31:B31"/>
    <mergeCell ref="A68:B68"/>
    <mergeCell ref="C68:Z68"/>
    <mergeCell ref="A102:B102"/>
    <mergeCell ref="C102:Z10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~Kot~</cp:lastModifiedBy>
  <dcterms:created xsi:type="dcterms:W3CDTF">2007-10-03T07:12:49Z</dcterms:created>
  <dcterms:modified xsi:type="dcterms:W3CDTF">2007-10-17T10:36:07Z</dcterms:modified>
  <cp:category/>
  <cp:version/>
  <cp:contentType/>
  <cp:contentStatus/>
</cp:coreProperties>
</file>