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счет С7" sheetId="1" r:id="rId1"/>
    <sheet name="Расчет С3" sheetId="2" r:id="rId2"/>
    <sheet name="Расчет С1" sheetId="3" r:id="rId3"/>
  </sheets>
  <definedNames/>
  <calcPr fullCalcOnLoad="1"/>
</workbook>
</file>

<file path=xl/sharedStrings.xml><?xml version="1.0" encoding="utf-8"?>
<sst xmlns="http://schemas.openxmlformats.org/spreadsheetml/2006/main" count="170" uniqueCount="115">
  <si>
    <t>Параметры</t>
  </si>
  <si>
    <t>Р=</t>
  </si>
  <si>
    <t>а=</t>
  </si>
  <si>
    <t>с=</t>
  </si>
  <si>
    <t>Уравнения для моментов</t>
  </si>
  <si>
    <t>Ya-P*sin(α)=0</t>
  </si>
  <si>
    <t>Ха+Р*cos(α)+q*c=0</t>
  </si>
  <si>
    <t>q=</t>
  </si>
  <si>
    <t>Хb+Р*cos(α)+q*c=0</t>
  </si>
  <si>
    <t>Yb-P*sin(α)=0</t>
  </si>
  <si>
    <t>Ma-P*sin(α)*a+q*c*c/2=0</t>
  </si>
  <si>
    <t>-Хb+Р*cos(α)+q*c=0</t>
  </si>
  <si>
    <r>
      <t>α(град)</t>
    </r>
    <r>
      <rPr>
        <sz val="10"/>
        <rFont val="Arial"/>
        <family val="0"/>
      </rPr>
      <t>=</t>
    </r>
  </si>
  <si>
    <t>α(рад)=</t>
  </si>
  <si>
    <t>Xa=</t>
  </si>
  <si>
    <t>Ya=</t>
  </si>
  <si>
    <t>Ma=</t>
  </si>
  <si>
    <t>Xb=</t>
  </si>
  <si>
    <t>Yb=</t>
  </si>
  <si>
    <t>CXEMA 2</t>
  </si>
  <si>
    <t>CXEMA 3</t>
  </si>
  <si>
    <t>Ma-Ya*a-Xa*c-P*cos(α)*c-q*c*c/2</t>
  </si>
  <si>
    <t>Ma-P*cos(α)*c-q*c*c/2=0</t>
  </si>
  <si>
    <t>Ma+Yb*a+Xb*c-P*sin(α)*a+q*c*c/2</t>
  </si>
  <si>
    <t>Ma-P*sin(α)a+q*c*c/2+Xb*c=0</t>
  </si>
  <si>
    <t>Ma-Ya*a-P*cos(α)*c-q*c*c/2</t>
  </si>
  <si>
    <t>ПРОВЕРКА:</t>
  </si>
  <si>
    <t>Определить реакции опор для 3-х вариантов  закрепления бруса при одних и тех же действующих внешних силах</t>
  </si>
  <si>
    <t>Сумма проекций сил на оси координат</t>
  </si>
  <si>
    <t>CXEMA 1</t>
  </si>
  <si>
    <t>Работа С1</t>
  </si>
  <si>
    <t>Подготовил Бармин Дмитрий Валерьевич</t>
  </si>
  <si>
    <t>Проверил Алюшин Юрий Алексеевич</t>
  </si>
  <si>
    <t>∑Х=0</t>
  </si>
  <si>
    <t>∑У=0</t>
  </si>
  <si>
    <t>∑(М)a=0</t>
  </si>
  <si>
    <t>∑(М)b=0</t>
  </si>
  <si>
    <r>
      <t>∑(М)</t>
    </r>
    <r>
      <rPr>
        <b/>
        <sz val="10"/>
        <color indexed="17"/>
        <rFont val="Arial"/>
        <family val="2"/>
      </rPr>
      <t>a=0</t>
    </r>
  </si>
  <si>
    <t>Работа С3</t>
  </si>
  <si>
    <t xml:space="preserve">Определение реакций опор обьемной конструкции по заданной схеме </t>
  </si>
  <si>
    <t>a=</t>
  </si>
  <si>
    <t>e=</t>
  </si>
  <si>
    <t>Q=</t>
  </si>
  <si>
    <r>
      <t>α(град)</t>
    </r>
    <r>
      <rPr>
        <b/>
        <sz val="10"/>
        <rFont val="Arial"/>
        <family val="0"/>
      </rPr>
      <t>=</t>
    </r>
  </si>
  <si>
    <t>b=</t>
  </si>
  <si>
    <t>l=</t>
  </si>
  <si>
    <t>G=</t>
  </si>
  <si>
    <t>c=</t>
  </si>
  <si>
    <t>R=</t>
  </si>
  <si>
    <t>P=</t>
  </si>
  <si>
    <r>
      <t>β(град)</t>
    </r>
    <r>
      <rPr>
        <b/>
        <sz val="10"/>
        <rFont val="Arial"/>
        <family val="0"/>
      </rPr>
      <t>=</t>
    </r>
  </si>
  <si>
    <t>d=</t>
  </si>
  <si>
    <t>r=</t>
  </si>
  <si>
    <t>β(рад)=</t>
  </si>
  <si>
    <t>Xa+Q*cos(α)+Xb=0</t>
  </si>
  <si>
    <t>∑Z=0</t>
  </si>
  <si>
    <t>Za+Q*sin(α)+Zb-G=0</t>
  </si>
  <si>
    <t>Уравнение для моментов</t>
  </si>
  <si>
    <t>∑(М)x=0</t>
  </si>
  <si>
    <t>Q*sin(α)*(d+l)-G*(b+e+d+l)+Zb*(a/2+e+d+l)=0</t>
  </si>
  <si>
    <t>∑(М)y=0</t>
  </si>
  <si>
    <t>Q*sin(α)*R-2*P*r*sin(β)=0</t>
  </si>
  <si>
    <t>∑(М)z=0</t>
  </si>
  <si>
    <t>Q*cos(α)(d+l)+P*r*cos(β)+Xb*(a/2+e+d+l)=0</t>
  </si>
  <si>
    <t>Из уравнений для моментов найдем  Xb и Zb</t>
  </si>
  <si>
    <t>Xb=(-Q*cos(α)(d+l)-P*r*cos(β))/(a/2+e+d+l)</t>
  </si>
  <si>
    <t>Zb=(-Q*sin(α)*(d+l)+G*(b+e+d+l))/(a/2+e+d+l)</t>
  </si>
  <si>
    <t>Zb=</t>
  </si>
  <si>
    <t>Найдем  из уравнений для проекций Xa и Za</t>
  </si>
  <si>
    <t>Xa=-Q*cos(α)-Xb</t>
  </si>
  <si>
    <t>Za=-Q*sin(α)-Zb+G</t>
  </si>
  <si>
    <t>Za=</t>
  </si>
  <si>
    <t>Проверка</t>
  </si>
  <si>
    <t>Сумма моментов относительно оси Z для крайней правой точки конструкции</t>
  </si>
  <si>
    <t>Q*cos(α)*(e+c+a/2)+Xb*c+Xa*(l+d+e+c+a/2)-P*r*cos(β)=0</t>
  </si>
  <si>
    <t>∑(М)z=</t>
  </si>
  <si>
    <t>Работа С7</t>
  </si>
  <si>
    <t xml:space="preserve">Определение реакций опор составной конструкции по заданной схеме </t>
  </si>
  <si>
    <t>P1 [H] =</t>
  </si>
  <si>
    <t>h=</t>
  </si>
  <si>
    <t>P2 [H] =</t>
  </si>
  <si>
    <t>h1=</t>
  </si>
  <si>
    <t>q  [H/m]=</t>
  </si>
  <si>
    <t>M [H*m]=</t>
  </si>
  <si>
    <t>Левая часть конструкции</t>
  </si>
  <si>
    <t>Ха+Р1*cos(α)+Xc=0</t>
  </si>
  <si>
    <t>Ya-P1*sin(α)+Yc=0</t>
  </si>
  <si>
    <t>∑(М)А=0</t>
  </si>
  <si>
    <t>M-P1*(2*b+a)/cos(α)-q*d*(a+b+c+d/2)+Yc(a+b+c+d)-Xc*(b+c)*tg(α)=0</t>
  </si>
  <si>
    <t>Правая часть конструкции</t>
  </si>
  <si>
    <t>Хb-Р2-Xc=0</t>
  </si>
  <si>
    <t>Yb-Yc=0</t>
  </si>
  <si>
    <t>∑(М)В=0</t>
  </si>
  <si>
    <t>Xc*h+P2*(h-h1)=0</t>
  </si>
  <si>
    <t>Вычисления</t>
  </si>
  <si>
    <t>Ха+Р1/sin(α)+Xc=0</t>
  </si>
  <si>
    <t>Ya-P1/cos(α)+Yc-q*d=0</t>
  </si>
  <si>
    <t>M-P1*2*b/cos(α)-q*d*(a+b+c+d/2)+Yc(a+b+c+d)-Xc*h=0</t>
  </si>
  <si>
    <t>Из уравнений 4 и 5 выразим Xc и Yc, и подставим в уравниния 3 и 6</t>
  </si>
  <si>
    <t>Xc=Xb-P2</t>
  </si>
  <si>
    <t>Yc=Yb</t>
  </si>
  <si>
    <t>M-P1*2*b/cos(α)-q*d*(a+b+c+d/2)+Yb(a+b+c+d)-Xb*h+P2*h=0</t>
  </si>
  <si>
    <t>Xb*h-P2*h1=0</t>
  </si>
  <si>
    <t>Найдем из полученных уравнений Xb и Yb</t>
  </si>
  <si>
    <t>Xb=P2*h1/h</t>
  </si>
  <si>
    <t>Yb=[P1*2*b/cos(α)+q*d*(a+b+c+d/2)-M-P2*(h-h1)]/(a+b+c+d)</t>
  </si>
  <si>
    <t>Найдем недостающие параметры</t>
  </si>
  <si>
    <t>Xc=</t>
  </si>
  <si>
    <t>Yc=</t>
  </si>
  <si>
    <t>Xa=-P1/sin(α)-Xc</t>
  </si>
  <si>
    <t>Ya=P1/cos(α)-Yc+q*d</t>
  </si>
  <si>
    <t>Проверка для конструкции в целом</t>
  </si>
  <si>
    <r>
      <t>∑(М)</t>
    </r>
    <r>
      <rPr>
        <b/>
        <i/>
        <sz val="8"/>
        <color indexed="57"/>
        <rFont val="Arial"/>
        <family val="2"/>
      </rPr>
      <t>А</t>
    </r>
    <r>
      <rPr>
        <b/>
        <i/>
        <sz val="10"/>
        <color indexed="57"/>
        <rFont val="Arial"/>
        <family val="2"/>
      </rPr>
      <t>=0</t>
    </r>
  </si>
  <si>
    <t>M-2*P1*b/cos(α)-q*d*(a+b+c+d/2)+Yb*(a+b+c+d)+P2*(h-h1)=0</t>
  </si>
  <si>
    <r>
      <t>∑(М)</t>
    </r>
    <r>
      <rPr>
        <b/>
        <i/>
        <sz val="8"/>
        <color indexed="57"/>
        <rFont val="Arial"/>
        <family val="2"/>
      </rPr>
      <t>А</t>
    </r>
    <r>
      <rPr>
        <b/>
        <i/>
        <sz val="10"/>
        <color indexed="57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</si>
</sst>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</numFmts>
  <fonts count="1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i/>
      <sz val="10"/>
      <color indexed="57"/>
      <name val="Arial"/>
      <family val="2"/>
    </font>
    <font>
      <b/>
      <sz val="10"/>
      <color indexed="61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0" fillId="2" borderId="0" xfId="0" applyFill="1" applyAlignment="1" quotePrefix="1">
      <alignment/>
    </xf>
    <xf numFmtId="0" fontId="0" fillId="5" borderId="0" xfId="0" applyFill="1" applyAlignment="1">
      <alignment/>
    </xf>
    <xf numFmtId="0" fontId="1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180" fontId="13" fillId="2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133350</xdr:rowOff>
    </xdr:from>
    <xdr:to>
      <xdr:col>1</xdr:col>
      <xdr:colOff>514350</xdr:colOff>
      <xdr:row>41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57175" y="6772275"/>
          <a:ext cx="866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66675</xdr:rowOff>
    </xdr:from>
    <xdr:to>
      <xdr:col>2</xdr:col>
      <xdr:colOff>76200</xdr:colOff>
      <xdr:row>41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1123950" y="6543675"/>
          <a:ext cx="17145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3</xdr:col>
      <xdr:colOff>57150</xdr:colOff>
      <xdr:row>40</xdr:row>
      <xdr:rowOff>66675</xdr:rowOff>
    </xdr:to>
    <xdr:sp>
      <xdr:nvSpPr>
        <xdr:cNvPr id="3" name="Line 3"/>
        <xdr:cNvSpPr>
          <a:spLocks/>
        </xdr:cNvSpPr>
      </xdr:nvSpPr>
      <xdr:spPr>
        <a:xfrm>
          <a:off x="1285875" y="6543675"/>
          <a:ext cx="600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40</xdr:row>
      <xdr:rowOff>66675</xdr:rowOff>
    </xdr:from>
    <xdr:to>
      <xdr:col>3</xdr:col>
      <xdr:colOff>38100</xdr:colOff>
      <xdr:row>41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1724025" y="6543675"/>
          <a:ext cx="142875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41</xdr:row>
      <xdr:rowOff>152400</xdr:rowOff>
    </xdr:from>
    <xdr:to>
      <xdr:col>3</xdr:col>
      <xdr:colOff>504825</xdr:colOff>
      <xdr:row>41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714500" y="6791325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39</xdr:row>
      <xdr:rowOff>114300</xdr:rowOff>
    </xdr:from>
    <xdr:to>
      <xdr:col>4</xdr:col>
      <xdr:colOff>47625</xdr:colOff>
      <xdr:row>44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171700" y="6429375"/>
          <a:ext cx="314325" cy="704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39</xdr:row>
      <xdr:rowOff>123825</xdr:rowOff>
    </xdr:from>
    <xdr:to>
      <xdr:col>5</xdr:col>
      <xdr:colOff>219075</xdr:colOff>
      <xdr:row>44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2952750" y="6438900"/>
          <a:ext cx="314325" cy="704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39</xdr:row>
      <xdr:rowOff>123825</xdr:rowOff>
    </xdr:from>
    <xdr:to>
      <xdr:col>5</xdr:col>
      <xdr:colOff>238125</xdr:colOff>
      <xdr:row>39</xdr:row>
      <xdr:rowOff>123825</xdr:rowOff>
    </xdr:to>
    <xdr:sp>
      <xdr:nvSpPr>
        <xdr:cNvPr id="8" name="Line 8"/>
        <xdr:cNvSpPr>
          <a:spLocks/>
        </xdr:cNvSpPr>
      </xdr:nvSpPr>
      <xdr:spPr>
        <a:xfrm>
          <a:off x="2476500" y="6438900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44</xdr:row>
      <xdr:rowOff>0</xdr:rowOff>
    </xdr:from>
    <xdr:to>
      <xdr:col>4</xdr:col>
      <xdr:colOff>533400</xdr:colOff>
      <xdr:row>44</xdr:row>
      <xdr:rowOff>0</xdr:rowOff>
    </xdr:to>
    <xdr:sp>
      <xdr:nvSpPr>
        <xdr:cNvPr id="9" name="Line 9"/>
        <xdr:cNvSpPr>
          <a:spLocks/>
        </xdr:cNvSpPr>
      </xdr:nvSpPr>
      <xdr:spPr>
        <a:xfrm>
          <a:off x="2162175" y="7124700"/>
          <a:ext cx="809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39</xdr:row>
      <xdr:rowOff>114300</xdr:rowOff>
    </xdr:from>
    <xdr:to>
      <xdr:col>4</xdr:col>
      <xdr:colOff>152400</xdr:colOff>
      <xdr:row>40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2447925" y="6429375"/>
          <a:ext cx="142875" cy="85725"/>
        </a:xfrm>
        <a:prstGeom prst="parallelogram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39</xdr:row>
      <xdr:rowOff>123825</xdr:rowOff>
    </xdr:from>
    <xdr:to>
      <xdr:col>5</xdr:col>
      <xdr:colOff>219075</xdr:colOff>
      <xdr:row>40</xdr:row>
      <xdr:rowOff>47625</xdr:rowOff>
    </xdr:to>
    <xdr:sp>
      <xdr:nvSpPr>
        <xdr:cNvPr id="11" name="AutoShape 11"/>
        <xdr:cNvSpPr>
          <a:spLocks/>
        </xdr:cNvSpPr>
      </xdr:nvSpPr>
      <xdr:spPr>
        <a:xfrm>
          <a:off x="3124200" y="6438900"/>
          <a:ext cx="142875" cy="85725"/>
        </a:xfrm>
        <a:prstGeom prst="parallelogram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43</xdr:row>
      <xdr:rowOff>66675</xdr:rowOff>
    </xdr:from>
    <xdr:to>
      <xdr:col>4</xdr:col>
      <xdr:colOff>561975</xdr:colOff>
      <xdr:row>43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2857500" y="7029450"/>
          <a:ext cx="142875" cy="85725"/>
        </a:xfrm>
        <a:prstGeom prst="parallelogram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43</xdr:row>
      <xdr:rowOff>76200</xdr:rowOff>
    </xdr:from>
    <xdr:to>
      <xdr:col>3</xdr:col>
      <xdr:colOff>485775</xdr:colOff>
      <xdr:row>44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71700" y="7038975"/>
          <a:ext cx="142875" cy="85725"/>
        </a:xfrm>
        <a:prstGeom prst="parallelogram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35</xdr:row>
      <xdr:rowOff>38100</xdr:rowOff>
    </xdr:from>
    <xdr:to>
      <xdr:col>0</xdr:col>
      <xdr:colOff>438150</xdr:colOff>
      <xdr:row>41</xdr:row>
      <xdr:rowOff>123825</xdr:rowOff>
    </xdr:to>
    <xdr:sp>
      <xdr:nvSpPr>
        <xdr:cNvPr id="14" name="Line 14"/>
        <xdr:cNvSpPr>
          <a:spLocks/>
        </xdr:cNvSpPr>
      </xdr:nvSpPr>
      <xdr:spPr>
        <a:xfrm flipV="1">
          <a:off x="438150" y="57054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41</xdr:row>
      <xdr:rowOff>133350</xdr:rowOff>
    </xdr:from>
    <xdr:to>
      <xdr:col>0</xdr:col>
      <xdr:colOff>428625</xdr:colOff>
      <xdr:row>45</xdr:row>
      <xdr:rowOff>57150</xdr:rowOff>
    </xdr:to>
    <xdr:sp>
      <xdr:nvSpPr>
        <xdr:cNvPr id="15" name="Line 15"/>
        <xdr:cNvSpPr>
          <a:spLocks/>
        </xdr:cNvSpPr>
      </xdr:nvSpPr>
      <xdr:spPr>
        <a:xfrm flipH="1">
          <a:off x="66675" y="6772275"/>
          <a:ext cx="3619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41</xdr:row>
      <xdr:rowOff>142875</xdr:rowOff>
    </xdr:from>
    <xdr:to>
      <xdr:col>7</xdr:col>
      <xdr:colOff>466725</xdr:colOff>
      <xdr:row>41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2324100" y="67818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38</xdr:row>
      <xdr:rowOff>57150</xdr:rowOff>
    </xdr:from>
    <xdr:to>
      <xdr:col>5</xdr:col>
      <xdr:colOff>200025</xdr:colOff>
      <xdr:row>44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2952750" y="6210300"/>
          <a:ext cx="295275" cy="10191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42</xdr:row>
      <xdr:rowOff>19050</xdr:rowOff>
    </xdr:from>
    <xdr:to>
      <xdr:col>1</xdr:col>
      <xdr:colOff>19050</xdr:colOff>
      <xdr:row>42</xdr:row>
      <xdr:rowOff>123825</xdr:rowOff>
    </xdr:to>
    <xdr:sp>
      <xdr:nvSpPr>
        <xdr:cNvPr id="18" name="Rectangle 18"/>
        <xdr:cNvSpPr>
          <a:spLocks/>
        </xdr:cNvSpPr>
      </xdr:nvSpPr>
      <xdr:spPr>
        <a:xfrm rot="16200000">
          <a:off x="285750" y="6819900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40</xdr:row>
      <xdr:rowOff>133350</xdr:rowOff>
    </xdr:from>
    <xdr:to>
      <xdr:col>1</xdr:col>
      <xdr:colOff>0</xdr:colOff>
      <xdr:row>41</xdr:row>
      <xdr:rowOff>76200</xdr:rowOff>
    </xdr:to>
    <xdr:sp>
      <xdr:nvSpPr>
        <xdr:cNvPr id="19" name="Rectangle 19"/>
        <xdr:cNvSpPr>
          <a:spLocks/>
        </xdr:cNvSpPr>
      </xdr:nvSpPr>
      <xdr:spPr>
        <a:xfrm rot="16200000">
          <a:off x="266700" y="6610350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42</xdr:row>
      <xdr:rowOff>47625</xdr:rowOff>
    </xdr:from>
    <xdr:to>
      <xdr:col>3</xdr:col>
      <xdr:colOff>333375</xdr:colOff>
      <xdr:row>42</xdr:row>
      <xdr:rowOff>152400</xdr:rowOff>
    </xdr:to>
    <xdr:sp>
      <xdr:nvSpPr>
        <xdr:cNvPr id="20" name="Rectangle 20"/>
        <xdr:cNvSpPr>
          <a:spLocks/>
        </xdr:cNvSpPr>
      </xdr:nvSpPr>
      <xdr:spPr>
        <a:xfrm rot="16200000">
          <a:off x="1819275" y="6848475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152400</xdr:rowOff>
    </xdr:from>
    <xdr:to>
      <xdr:col>3</xdr:col>
      <xdr:colOff>342900</xdr:colOff>
      <xdr:row>41</xdr:row>
      <xdr:rowOff>95250</xdr:rowOff>
    </xdr:to>
    <xdr:sp>
      <xdr:nvSpPr>
        <xdr:cNvPr id="21" name="Rectangle 21"/>
        <xdr:cNvSpPr>
          <a:spLocks/>
        </xdr:cNvSpPr>
      </xdr:nvSpPr>
      <xdr:spPr>
        <a:xfrm rot="16200000">
          <a:off x="1828800" y="6629400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39</xdr:row>
      <xdr:rowOff>19050</xdr:rowOff>
    </xdr:from>
    <xdr:to>
      <xdr:col>0</xdr:col>
      <xdr:colOff>438150</xdr:colOff>
      <xdr:row>41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428625" y="6334125"/>
          <a:ext cx="9525" cy="41910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41</xdr:row>
      <xdr:rowOff>123825</xdr:rowOff>
    </xdr:from>
    <xdr:to>
      <xdr:col>0</xdr:col>
      <xdr:colOff>419100</xdr:colOff>
      <xdr:row>43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238125" y="6762750"/>
          <a:ext cx="180975" cy="31432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39</xdr:row>
      <xdr:rowOff>38100</xdr:rowOff>
    </xdr:from>
    <xdr:to>
      <xdr:col>3</xdr:col>
      <xdr:colOff>180975</xdr:colOff>
      <xdr:row>41</xdr:row>
      <xdr:rowOff>133350</xdr:rowOff>
    </xdr:to>
    <xdr:sp>
      <xdr:nvSpPr>
        <xdr:cNvPr id="24" name="Line 24"/>
        <xdr:cNvSpPr>
          <a:spLocks/>
        </xdr:cNvSpPr>
      </xdr:nvSpPr>
      <xdr:spPr>
        <a:xfrm flipV="1">
          <a:off x="2000250" y="6353175"/>
          <a:ext cx="9525" cy="41910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41</xdr:row>
      <xdr:rowOff>133350</xdr:rowOff>
    </xdr:from>
    <xdr:to>
      <xdr:col>3</xdr:col>
      <xdr:colOff>171450</xdr:colOff>
      <xdr:row>43</xdr:row>
      <xdr:rowOff>123825</xdr:rowOff>
    </xdr:to>
    <xdr:sp>
      <xdr:nvSpPr>
        <xdr:cNvPr id="25" name="Line 25"/>
        <xdr:cNvSpPr>
          <a:spLocks/>
        </xdr:cNvSpPr>
      </xdr:nvSpPr>
      <xdr:spPr>
        <a:xfrm flipH="1">
          <a:off x="1819275" y="6772275"/>
          <a:ext cx="180975" cy="31432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40</xdr:row>
      <xdr:rowOff>47625</xdr:rowOff>
    </xdr:from>
    <xdr:to>
      <xdr:col>2</xdr:col>
      <xdr:colOff>57150</xdr:colOff>
      <xdr:row>40</xdr:row>
      <xdr:rowOff>47625</xdr:rowOff>
    </xdr:to>
    <xdr:sp>
      <xdr:nvSpPr>
        <xdr:cNvPr id="26" name="Line 26"/>
        <xdr:cNvSpPr>
          <a:spLocks/>
        </xdr:cNvSpPr>
      </xdr:nvSpPr>
      <xdr:spPr>
        <a:xfrm flipH="1" flipV="1">
          <a:off x="962025" y="6524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104775</xdr:rowOff>
    </xdr:from>
    <xdr:to>
      <xdr:col>2</xdr:col>
      <xdr:colOff>66675</xdr:colOff>
      <xdr:row>40</xdr:row>
      <xdr:rowOff>57150</xdr:rowOff>
    </xdr:to>
    <xdr:sp>
      <xdr:nvSpPr>
        <xdr:cNvPr id="27" name="Line 27"/>
        <xdr:cNvSpPr>
          <a:spLocks/>
        </xdr:cNvSpPr>
      </xdr:nvSpPr>
      <xdr:spPr>
        <a:xfrm flipV="1">
          <a:off x="1285875" y="59340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104775</xdr:rowOff>
    </xdr:from>
    <xdr:to>
      <xdr:col>3</xdr:col>
      <xdr:colOff>38100</xdr:colOff>
      <xdr:row>40</xdr:row>
      <xdr:rowOff>57150</xdr:rowOff>
    </xdr:to>
    <xdr:sp>
      <xdr:nvSpPr>
        <xdr:cNvPr id="28" name="Line 28"/>
        <xdr:cNvSpPr>
          <a:spLocks/>
        </xdr:cNvSpPr>
      </xdr:nvSpPr>
      <xdr:spPr>
        <a:xfrm flipV="1">
          <a:off x="1866900" y="59340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36</xdr:row>
      <xdr:rowOff>95250</xdr:rowOff>
    </xdr:from>
    <xdr:to>
      <xdr:col>2</xdr:col>
      <xdr:colOff>304800</xdr:colOff>
      <xdr:row>40</xdr:row>
      <xdr:rowOff>66675</xdr:rowOff>
    </xdr:to>
    <xdr:sp>
      <xdr:nvSpPr>
        <xdr:cNvPr id="29" name="Line 29"/>
        <xdr:cNvSpPr>
          <a:spLocks/>
        </xdr:cNvSpPr>
      </xdr:nvSpPr>
      <xdr:spPr>
        <a:xfrm flipV="1">
          <a:off x="1524000" y="5924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19050</xdr:rowOff>
    </xdr:from>
    <xdr:to>
      <xdr:col>2</xdr:col>
      <xdr:colOff>304800</xdr:colOff>
      <xdr:row>37</xdr:row>
      <xdr:rowOff>19050</xdr:rowOff>
    </xdr:to>
    <xdr:sp>
      <xdr:nvSpPr>
        <xdr:cNvPr id="30" name="Line 30"/>
        <xdr:cNvSpPr>
          <a:spLocks/>
        </xdr:cNvSpPr>
      </xdr:nvSpPr>
      <xdr:spPr>
        <a:xfrm>
          <a:off x="1295400" y="60102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37</xdr:row>
      <xdr:rowOff>19050</xdr:rowOff>
    </xdr:from>
    <xdr:to>
      <xdr:col>3</xdr:col>
      <xdr:colOff>38100</xdr:colOff>
      <xdr:row>37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1543050" y="60102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40</xdr:row>
      <xdr:rowOff>57150</xdr:rowOff>
    </xdr:from>
    <xdr:to>
      <xdr:col>1</xdr:col>
      <xdr:colOff>447675</xdr:colOff>
      <xdr:row>41</xdr:row>
      <xdr:rowOff>123825</xdr:rowOff>
    </xdr:to>
    <xdr:sp>
      <xdr:nvSpPr>
        <xdr:cNvPr id="32" name="Line 32"/>
        <xdr:cNvSpPr>
          <a:spLocks/>
        </xdr:cNvSpPr>
      </xdr:nvSpPr>
      <xdr:spPr>
        <a:xfrm flipH="1">
          <a:off x="904875" y="6534150"/>
          <a:ext cx="152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41</xdr:row>
      <xdr:rowOff>133350</xdr:rowOff>
    </xdr:from>
    <xdr:to>
      <xdr:col>2</xdr:col>
      <xdr:colOff>523875</xdr:colOff>
      <xdr:row>41</xdr:row>
      <xdr:rowOff>133350</xdr:rowOff>
    </xdr:to>
    <xdr:sp>
      <xdr:nvSpPr>
        <xdr:cNvPr id="33" name="Line 33"/>
        <xdr:cNvSpPr>
          <a:spLocks/>
        </xdr:cNvSpPr>
      </xdr:nvSpPr>
      <xdr:spPr>
        <a:xfrm>
          <a:off x="1123950" y="6772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40</xdr:row>
      <xdr:rowOff>66675</xdr:rowOff>
    </xdr:from>
    <xdr:to>
      <xdr:col>2</xdr:col>
      <xdr:colOff>304800</xdr:colOff>
      <xdr:row>41</xdr:row>
      <xdr:rowOff>133350</xdr:rowOff>
    </xdr:to>
    <xdr:sp>
      <xdr:nvSpPr>
        <xdr:cNvPr id="34" name="Line 34"/>
        <xdr:cNvSpPr>
          <a:spLocks/>
        </xdr:cNvSpPr>
      </xdr:nvSpPr>
      <xdr:spPr>
        <a:xfrm flipH="1">
          <a:off x="1381125" y="6543675"/>
          <a:ext cx="1428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39</xdr:row>
      <xdr:rowOff>123825</xdr:rowOff>
    </xdr:from>
    <xdr:to>
      <xdr:col>2</xdr:col>
      <xdr:colOff>485775</xdr:colOff>
      <xdr:row>40</xdr:row>
      <xdr:rowOff>104775</xdr:rowOff>
    </xdr:to>
    <xdr:sp>
      <xdr:nvSpPr>
        <xdr:cNvPr id="35" name="Arc 35"/>
        <xdr:cNvSpPr>
          <a:spLocks/>
        </xdr:cNvSpPr>
      </xdr:nvSpPr>
      <xdr:spPr>
        <a:xfrm rot="-1519257" flipH="1">
          <a:off x="1400175" y="6438900"/>
          <a:ext cx="304800" cy="142875"/>
        </a:xfrm>
        <a:prstGeom prst="arc">
          <a:avLst>
            <a:gd name="adj1" fmla="val -18516476"/>
            <a:gd name="adj2" fmla="val 3734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133350</xdr:rowOff>
    </xdr:from>
    <xdr:to>
      <xdr:col>1</xdr:col>
      <xdr:colOff>514350</xdr:colOff>
      <xdr:row>45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809625" y="6772275"/>
          <a:ext cx="3143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44</xdr:row>
      <xdr:rowOff>28575</xdr:rowOff>
    </xdr:from>
    <xdr:to>
      <xdr:col>1</xdr:col>
      <xdr:colOff>276225</xdr:colOff>
      <xdr:row>44</xdr:row>
      <xdr:rowOff>28575</xdr:rowOff>
    </xdr:to>
    <xdr:sp>
      <xdr:nvSpPr>
        <xdr:cNvPr id="37" name="Line 37"/>
        <xdr:cNvSpPr>
          <a:spLocks/>
        </xdr:cNvSpPr>
      </xdr:nvSpPr>
      <xdr:spPr>
        <a:xfrm>
          <a:off x="180975" y="7153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38</xdr:row>
      <xdr:rowOff>38100</xdr:rowOff>
    </xdr:from>
    <xdr:to>
      <xdr:col>2</xdr:col>
      <xdr:colOff>295275</xdr:colOff>
      <xdr:row>40</xdr:row>
      <xdr:rowOff>66675</xdr:rowOff>
    </xdr:to>
    <xdr:sp>
      <xdr:nvSpPr>
        <xdr:cNvPr id="38" name="Line 38"/>
        <xdr:cNvSpPr>
          <a:spLocks/>
        </xdr:cNvSpPr>
      </xdr:nvSpPr>
      <xdr:spPr>
        <a:xfrm flipH="1" flipV="1">
          <a:off x="1371600" y="6191250"/>
          <a:ext cx="142875" cy="3524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41</xdr:row>
      <xdr:rowOff>152400</xdr:rowOff>
    </xdr:from>
    <xdr:to>
      <xdr:col>2</xdr:col>
      <xdr:colOff>485775</xdr:colOff>
      <xdr:row>45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1428750" y="6791325"/>
          <a:ext cx="2762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43</xdr:row>
      <xdr:rowOff>152400</xdr:rowOff>
    </xdr:from>
    <xdr:to>
      <xdr:col>3</xdr:col>
      <xdr:colOff>352425</xdr:colOff>
      <xdr:row>45</xdr:row>
      <xdr:rowOff>47625</xdr:rowOff>
    </xdr:to>
    <xdr:sp>
      <xdr:nvSpPr>
        <xdr:cNvPr id="40" name="Line 40"/>
        <xdr:cNvSpPr>
          <a:spLocks/>
        </xdr:cNvSpPr>
      </xdr:nvSpPr>
      <xdr:spPr>
        <a:xfrm flipH="1">
          <a:off x="2076450" y="7115175"/>
          <a:ext cx="1047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44</xdr:row>
      <xdr:rowOff>104775</xdr:rowOff>
    </xdr:from>
    <xdr:to>
      <xdr:col>3</xdr:col>
      <xdr:colOff>285750</xdr:colOff>
      <xdr:row>44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1457325" y="7229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41</xdr:row>
      <xdr:rowOff>152400</xdr:rowOff>
    </xdr:from>
    <xdr:to>
      <xdr:col>3</xdr:col>
      <xdr:colOff>0</xdr:colOff>
      <xdr:row>44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1819275" y="6791325"/>
          <a:ext cx="9525" cy="3619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42</xdr:row>
      <xdr:rowOff>0</xdr:rowOff>
    </xdr:from>
    <xdr:to>
      <xdr:col>2</xdr:col>
      <xdr:colOff>600075</xdr:colOff>
      <xdr:row>43</xdr:row>
      <xdr:rowOff>47625</xdr:rowOff>
    </xdr:to>
    <xdr:sp>
      <xdr:nvSpPr>
        <xdr:cNvPr id="43" name="Line 43"/>
        <xdr:cNvSpPr>
          <a:spLocks/>
        </xdr:cNvSpPr>
      </xdr:nvSpPr>
      <xdr:spPr>
        <a:xfrm flipH="1">
          <a:off x="1714500" y="6800850"/>
          <a:ext cx="104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42</xdr:row>
      <xdr:rowOff>133350</xdr:rowOff>
    </xdr:from>
    <xdr:to>
      <xdr:col>2</xdr:col>
      <xdr:colOff>371475</xdr:colOff>
      <xdr:row>42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1466850" y="6934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42</xdr:row>
      <xdr:rowOff>142875</xdr:rowOff>
    </xdr:from>
    <xdr:to>
      <xdr:col>2</xdr:col>
      <xdr:colOff>504825</xdr:colOff>
      <xdr:row>42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1609725" y="6943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42</xdr:row>
      <xdr:rowOff>142875</xdr:rowOff>
    </xdr:from>
    <xdr:to>
      <xdr:col>3</xdr:col>
      <xdr:colOff>57150</xdr:colOff>
      <xdr:row>42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1743075" y="6943725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36</xdr:row>
      <xdr:rowOff>85725</xdr:rowOff>
    </xdr:from>
    <xdr:to>
      <xdr:col>3</xdr:col>
      <xdr:colOff>180975</xdr:colOff>
      <xdr:row>39</xdr:row>
      <xdr:rowOff>28575</xdr:rowOff>
    </xdr:to>
    <xdr:sp>
      <xdr:nvSpPr>
        <xdr:cNvPr id="47" name="Line 47"/>
        <xdr:cNvSpPr>
          <a:spLocks/>
        </xdr:cNvSpPr>
      </xdr:nvSpPr>
      <xdr:spPr>
        <a:xfrm flipV="1">
          <a:off x="2009775" y="59150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85725</xdr:rowOff>
    </xdr:from>
    <xdr:to>
      <xdr:col>5</xdr:col>
      <xdr:colOff>66675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 flipV="1">
          <a:off x="3114675" y="59150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37</xdr:row>
      <xdr:rowOff>0</xdr:rowOff>
    </xdr:from>
    <xdr:to>
      <xdr:col>5</xdr:col>
      <xdr:colOff>66675</xdr:colOff>
      <xdr:row>37</xdr:row>
      <xdr:rowOff>0</xdr:rowOff>
    </xdr:to>
    <xdr:sp>
      <xdr:nvSpPr>
        <xdr:cNvPr id="49" name="Line 49"/>
        <xdr:cNvSpPr>
          <a:spLocks/>
        </xdr:cNvSpPr>
      </xdr:nvSpPr>
      <xdr:spPr>
        <a:xfrm>
          <a:off x="2009775" y="59912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40</xdr:row>
      <xdr:rowOff>104775</xdr:rowOff>
    </xdr:from>
    <xdr:to>
      <xdr:col>5</xdr:col>
      <xdr:colOff>190500</xdr:colOff>
      <xdr:row>41</xdr:row>
      <xdr:rowOff>85725</xdr:rowOff>
    </xdr:to>
    <xdr:sp>
      <xdr:nvSpPr>
        <xdr:cNvPr id="50" name="Arc 50"/>
        <xdr:cNvSpPr>
          <a:spLocks/>
        </xdr:cNvSpPr>
      </xdr:nvSpPr>
      <xdr:spPr>
        <a:xfrm rot="-1519257" flipH="1">
          <a:off x="2933700" y="6581775"/>
          <a:ext cx="304800" cy="142875"/>
        </a:xfrm>
        <a:prstGeom prst="arc">
          <a:avLst>
            <a:gd name="adj1" fmla="val -18516476"/>
            <a:gd name="adj2" fmla="val 3734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36</xdr:row>
      <xdr:rowOff>57150</xdr:rowOff>
    </xdr:from>
    <xdr:to>
      <xdr:col>5</xdr:col>
      <xdr:colOff>85725</xdr:colOff>
      <xdr:row>38</xdr:row>
      <xdr:rowOff>57150</xdr:rowOff>
    </xdr:to>
    <xdr:sp>
      <xdr:nvSpPr>
        <xdr:cNvPr id="51" name="Line 51"/>
        <xdr:cNvSpPr>
          <a:spLocks/>
        </xdr:cNvSpPr>
      </xdr:nvSpPr>
      <xdr:spPr>
        <a:xfrm flipV="1">
          <a:off x="2952750" y="5886450"/>
          <a:ext cx="180975" cy="3238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44</xdr:row>
      <xdr:rowOff>85725</xdr:rowOff>
    </xdr:from>
    <xdr:to>
      <xdr:col>5</xdr:col>
      <xdr:colOff>190500</xdr:colOff>
      <xdr:row>46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3095625" y="7210425"/>
          <a:ext cx="142875" cy="2476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104775</xdr:rowOff>
    </xdr:from>
    <xdr:to>
      <xdr:col>5</xdr:col>
      <xdr:colOff>390525</xdr:colOff>
      <xdr:row>39</xdr:row>
      <xdr:rowOff>95250</xdr:rowOff>
    </xdr:to>
    <xdr:sp>
      <xdr:nvSpPr>
        <xdr:cNvPr id="53" name="Line 53"/>
        <xdr:cNvSpPr>
          <a:spLocks/>
        </xdr:cNvSpPr>
      </xdr:nvSpPr>
      <xdr:spPr>
        <a:xfrm flipV="1">
          <a:off x="3286125" y="6096000"/>
          <a:ext cx="1524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44</xdr:row>
      <xdr:rowOff>19050</xdr:rowOff>
    </xdr:from>
    <xdr:to>
      <xdr:col>4</xdr:col>
      <xdr:colOff>523875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2876550" y="7143750"/>
          <a:ext cx="857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44</xdr:row>
      <xdr:rowOff>104775</xdr:rowOff>
    </xdr:from>
    <xdr:to>
      <xdr:col>5</xdr:col>
      <xdr:colOff>85725</xdr:colOff>
      <xdr:row>45</xdr:row>
      <xdr:rowOff>76200</xdr:rowOff>
    </xdr:to>
    <xdr:sp>
      <xdr:nvSpPr>
        <xdr:cNvPr id="55" name="Line 55"/>
        <xdr:cNvSpPr>
          <a:spLocks/>
        </xdr:cNvSpPr>
      </xdr:nvSpPr>
      <xdr:spPr>
        <a:xfrm flipH="1" flipV="1">
          <a:off x="2933700" y="7229475"/>
          <a:ext cx="200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37</xdr:row>
      <xdr:rowOff>19050</xdr:rowOff>
    </xdr:from>
    <xdr:to>
      <xdr:col>5</xdr:col>
      <xdr:colOff>342900</xdr:colOff>
      <xdr:row>38</xdr:row>
      <xdr:rowOff>38100</xdr:rowOff>
    </xdr:to>
    <xdr:sp>
      <xdr:nvSpPr>
        <xdr:cNvPr id="56" name="Line 56"/>
        <xdr:cNvSpPr>
          <a:spLocks/>
        </xdr:cNvSpPr>
      </xdr:nvSpPr>
      <xdr:spPr>
        <a:xfrm>
          <a:off x="3086100" y="6010275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35</xdr:row>
      <xdr:rowOff>9525</xdr:rowOff>
    </xdr:from>
    <xdr:to>
      <xdr:col>0</xdr:col>
      <xdr:colOff>400050</xdr:colOff>
      <xdr:row>35</xdr:row>
      <xdr:rowOff>152400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57175" y="56769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7</xdr:col>
      <xdr:colOff>485775</xdr:colOff>
      <xdr:row>40</xdr:row>
      <xdr:rowOff>19050</xdr:rowOff>
    </xdr:from>
    <xdr:to>
      <xdr:col>8</xdr:col>
      <xdr:colOff>38100</xdr:colOff>
      <xdr:row>41</xdr:row>
      <xdr:rowOff>47625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067300" y="6496050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0</xdr:col>
      <xdr:colOff>57150</xdr:colOff>
      <xdr:row>44</xdr:row>
      <xdr:rowOff>142875</xdr:rowOff>
    </xdr:from>
    <xdr:to>
      <xdr:col>0</xdr:col>
      <xdr:colOff>209550</xdr:colOff>
      <xdr:row>45</xdr:row>
      <xdr:rowOff>123825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7150" y="72675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171450</xdr:colOff>
      <xdr:row>39</xdr:row>
      <xdr:rowOff>38100</xdr:rowOff>
    </xdr:from>
    <xdr:to>
      <xdr:col>0</xdr:col>
      <xdr:colOff>390525</xdr:colOff>
      <xdr:row>40</xdr:row>
      <xdr:rowOff>28575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71450" y="6353175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Za</a:t>
          </a:r>
        </a:p>
      </xdr:txBody>
    </xdr:sp>
    <xdr:clientData/>
  </xdr:twoCellAnchor>
  <xdr:twoCellAnchor>
    <xdr:from>
      <xdr:col>0</xdr:col>
      <xdr:colOff>66675</xdr:colOff>
      <xdr:row>42</xdr:row>
      <xdr:rowOff>0</xdr:rowOff>
    </xdr:from>
    <xdr:to>
      <xdr:col>0</xdr:col>
      <xdr:colOff>285750</xdr:colOff>
      <xdr:row>43</xdr:row>
      <xdr:rowOff>9525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6675" y="68008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Xa</a:t>
          </a:r>
        </a:p>
      </xdr:txBody>
    </xdr:sp>
    <xdr:clientData/>
  </xdr:twoCellAnchor>
  <xdr:twoCellAnchor>
    <xdr:from>
      <xdr:col>1</xdr:col>
      <xdr:colOff>161925</xdr:colOff>
      <xdr:row>40</xdr:row>
      <xdr:rowOff>38100</xdr:rowOff>
    </xdr:from>
    <xdr:to>
      <xdr:col>1</xdr:col>
      <xdr:colOff>323850</xdr:colOff>
      <xdr:row>41</xdr:row>
      <xdr:rowOff>38100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771525" y="65151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0</xdr:col>
      <xdr:colOff>409575</xdr:colOff>
      <xdr:row>44</xdr:row>
      <xdr:rowOff>66675</xdr:rowOff>
    </xdr:from>
    <xdr:to>
      <xdr:col>1</xdr:col>
      <xdr:colOff>19050</xdr:colOff>
      <xdr:row>45</xdr:row>
      <xdr:rowOff>133350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09575" y="7191375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</xdr:col>
      <xdr:colOff>123825</xdr:colOff>
      <xdr:row>35</xdr:row>
      <xdr:rowOff>104775</xdr:rowOff>
    </xdr:from>
    <xdr:to>
      <xdr:col>2</xdr:col>
      <xdr:colOff>257175</xdr:colOff>
      <xdr:row>36</xdr:row>
      <xdr:rowOff>104775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343025" y="577215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438150</xdr:colOff>
      <xdr:row>35</xdr:row>
      <xdr:rowOff>152400</xdr:rowOff>
    </xdr:from>
    <xdr:to>
      <xdr:col>2</xdr:col>
      <xdr:colOff>571500</xdr:colOff>
      <xdr:row>36</xdr:row>
      <xdr:rowOff>142875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657350" y="58197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4</xdr:col>
      <xdr:colOff>95250</xdr:colOff>
      <xdr:row>35</xdr:row>
      <xdr:rowOff>142875</xdr:rowOff>
    </xdr:from>
    <xdr:to>
      <xdr:col>4</xdr:col>
      <xdr:colOff>257175</xdr:colOff>
      <xdr:row>36</xdr:row>
      <xdr:rowOff>133350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533650" y="581025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228600</xdr:colOff>
      <xdr:row>38</xdr:row>
      <xdr:rowOff>38100</xdr:rowOff>
    </xdr:from>
    <xdr:to>
      <xdr:col>2</xdr:col>
      <xdr:colOff>390525</xdr:colOff>
      <xdr:row>39</xdr:row>
      <xdr:rowOff>76200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447800" y="6191250"/>
          <a:ext cx="161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2</xdr:col>
      <xdr:colOff>114300</xdr:colOff>
      <xdr:row>39</xdr:row>
      <xdr:rowOff>104775</xdr:rowOff>
    </xdr:from>
    <xdr:to>
      <xdr:col>2</xdr:col>
      <xdr:colOff>257175</xdr:colOff>
      <xdr:row>40</xdr:row>
      <xdr:rowOff>95250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333500" y="641985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</a:t>
          </a:r>
        </a:p>
      </xdr:txBody>
    </xdr:sp>
    <xdr:clientData/>
  </xdr:twoCellAnchor>
  <xdr:twoCellAnchor>
    <xdr:from>
      <xdr:col>2</xdr:col>
      <xdr:colOff>257175</xdr:colOff>
      <xdr:row>41</xdr:row>
      <xdr:rowOff>142875</xdr:rowOff>
    </xdr:from>
    <xdr:to>
      <xdr:col>2</xdr:col>
      <xdr:colOff>361950</xdr:colOff>
      <xdr:row>42</xdr:row>
      <xdr:rowOff>123825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476375" y="678180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485775</xdr:colOff>
      <xdr:row>44</xdr:row>
      <xdr:rowOff>142875</xdr:rowOff>
    </xdr:from>
    <xdr:to>
      <xdr:col>3</xdr:col>
      <xdr:colOff>28575</xdr:colOff>
      <xdr:row>45</xdr:row>
      <xdr:rowOff>133350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704975" y="72675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466725</xdr:colOff>
      <xdr:row>44</xdr:row>
      <xdr:rowOff>152400</xdr:rowOff>
    </xdr:from>
    <xdr:to>
      <xdr:col>4</xdr:col>
      <xdr:colOff>590550</xdr:colOff>
      <xdr:row>45</xdr:row>
      <xdr:rowOff>133350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905125" y="72771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5</xdr:col>
      <xdr:colOff>171450</xdr:colOff>
      <xdr:row>36</xdr:row>
      <xdr:rowOff>38100</xdr:rowOff>
    </xdr:from>
    <xdr:to>
      <xdr:col>5</xdr:col>
      <xdr:colOff>295275</xdr:colOff>
      <xdr:row>37</xdr:row>
      <xdr:rowOff>19050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3219450" y="58674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304800</xdr:colOff>
      <xdr:row>37</xdr:row>
      <xdr:rowOff>38100</xdr:rowOff>
    </xdr:from>
    <xdr:to>
      <xdr:col>4</xdr:col>
      <xdr:colOff>476250</xdr:colOff>
      <xdr:row>38</xdr:row>
      <xdr:rowOff>95250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743200" y="60293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228600</xdr:colOff>
      <xdr:row>45</xdr:row>
      <xdr:rowOff>0</xdr:rowOff>
    </xdr:from>
    <xdr:to>
      <xdr:col>5</xdr:col>
      <xdr:colOff>400050</xdr:colOff>
      <xdr:row>46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3276600" y="72866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4</xdr:col>
      <xdr:colOff>409575</xdr:colOff>
      <xdr:row>40</xdr:row>
      <xdr:rowOff>85725</xdr:rowOff>
    </xdr:from>
    <xdr:to>
      <xdr:col>4</xdr:col>
      <xdr:colOff>514350</xdr:colOff>
      <xdr:row>41</xdr:row>
      <xdr:rowOff>95250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847975" y="6562725"/>
          <a:ext cx="104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β</a:t>
          </a:r>
        </a:p>
      </xdr:txBody>
    </xdr:sp>
    <xdr:clientData/>
  </xdr:twoCellAnchor>
  <xdr:twoCellAnchor>
    <xdr:from>
      <xdr:col>3</xdr:col>
      <xdr:colOff>247650</xdr:colOff>
      <xdr:row>39</xdr:row>
      <xdr:rowOff>57150</xdr:rowOff>
    </xdr:from>
    <xdr:to>
      <xdr:col>3</xdr:col>
      <xdr:colOff>447675</xdr:colOff>
      <xdr:row>40</xdr:row>
      <xdr:rowOff>85725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76450" y="63722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Zb</a:t>
          </a:r>
        </a:p>
      </xdr:txBody>
    </xdr:sp>
    <xdr:clientData/>
  </xdr:twoCellAnchor>
  <xdr:twoCellAnchor>
    <xdr:from>
      <xdr:col>3</xdr:col>
      <xdr:colOff>114300</xdr:colOff>
      <xdr:row>43</xdr:row>
      <xdr:rowOff>0</xdr:rowOff>
    </xdr:from>
    <xdr:to>
      <xdr:col>3</xdr:col>
      <xdr:colOff>295275</xdr:colOff>
      <xdr:row>44</xdr:row>
      <xdr:rowOff>19050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943100" y="69627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Xb</a:t>
          </a:r>
        </a:p>
      </xdr:txBody>
    </xdr:sp>
    <xdr:clientData/>
  </xdr:twoCellAnchor>
  <xdr:twoCellAnchor>
    <xdr:from>
      <xdr:col>2</xdr:col>
      <xdr:colOff>361950</xdr:colOff>
      <xdr:row>43</xdr:row>
      <xdr:rowOff>76200</xdr:rowOff>
    </xdr:from>
    <xdr:to>
      <xdr:col>2</xdr:col>
      <xdr:colOff>533400</xdr:colOff>
      <xdr:row>44</xdr:row>
      <xdr:rowOff>95250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581150" y="70389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13</xdr:row>
      <xdr:rowOff>9525</xdr:rowOff>
    </xdr:from>
    <xdr:to>
      <xdr:col>5</xdr:col>
      <xdr:colOff>200025</xdr:colOff>
      <xdr:row>13</xdr:row>
      <xdr:rowOff>114300</xdr:rowOff>
    </xdr:to>
    <xdr:sp>
      <xdr:nvSpPr>
        <xdr:cNvPr id="1" name="Rectangle 1"/>
        <xdr:cNvSpPr>
          <a:spLocks/>
        </xdr:cNvSpPr>
      </xdr:nvSpPr>
      <xdr:spPr>
        <a:xfrm rot="16200000">
          <a:off x="3124200" y="2114550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12</xdr:row>
      <xdr:rowOff>19050</xdr:rowOff>
    </xdr:from>
    <xdr:to>
      <xdr:col>5</xdr:col>
      <xdr:colOff>38100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200400" y="1962150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19050</xdr:rowOff>
    </xdr:from>
    <xdr:to>
      <xdr:col>5</xdr:col>
      <xdr:colOff>114300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>
          <a:off x="3295650" y="1962150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19050</xdr:rowOff>
    </xdr:from>
    <xdr:to>
      <xdr:col>5</xdr:col>
      <xdr:colOff>561975</xdr:colOff>
      <xdr:row>12</xdr:row>
      <xdr:rowOff>19050</xdr:rowOff>
    </xdr:to>
    <xdr:sp>
      <xdr:nvSpPr>
        <xdr:cNvPr id="4" name="Line 4"/>
        <xdr:cNvSpPr>
          <a:spLocks/>
        </xdr:cNvSpPr>
      </xdr:nvSpPr>
      <xdr:spPr>
        <a:xfrm>
          <a:off x="3295650" y="1962150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9</xdr:row>
      <xdr:rowOff>28575</xdr:rowOff>
    </xdr:from>
    <xdr:to>
      <xdr:col>6</xdr:col>
      <xdr:colOff>438150</xdr:colOff>
      <xdr:row>12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3838575" y="1485900"/>
          <a:ext cx="476250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9</xdr:row>
      <xdr:rowOff>28575</xdr:rowOff>
    </xdr:from>
    <xdr:to>
      <xdr:col>7</xdr:col>
      <xdr:colOff>466725</xdr:colOff>
      <xdr:row>9</xdr:row>
      <xdr:rowOff>28575</xdr:rowOff>
    </xdr:to>
    <xdr:sp>
      <xdr:nvSpPr>
        <xdr:cNvPr id="6" name="Line 6"/>
        <xdr:cNvSpPr>
          <a:spLocks/>
        </xdr:cNvSpPr>
      </xdr:nvSpPr>
      <xdr:spPr>
        <a:xfrm>
          <a:off x="4314825" y="1485900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8</xdr:row>
      <xdr:rowOff>114300</xdr:rowOff>
    </xdr:from>
    <xdr:to>
      <xdr:col>6</xdr:col>
      <xdr:colOff>190500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638550" y="1409700"/>
          <a:ext cx="428625" cy="3238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</xdr:rowOff>
    </xdr:from>
    <xdr:to>
      <xdr:col>5</xdr:col>
      <xdr:colOff>285750</xdr:colOff>
      <xdr:row>12</xdr:row>
      <xdr:rowOff>104775</xdr:rowOff>
    </xdr:to>
    <xdr:sp>
      <xdr:nvSpPr>
        <xdr:cNvPr id="8" name="Arc 8"/>
        <xdr:cNvSpPr>
          <a:spLocks/>
        </xdr:cNvSpPr>
      </xdr:nvSpPr>
      <xdr:spPr>
        <a:xfrm rot="6900938" flipH="1">
          <a:off x="3314700" y="1790700"/>
          <a:ext cx="238125" cy="257175"/>
        </a:xfrm>
        <a:prstGeom prst="arc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8</xdr:row>
      <xdr:rowOff>0</xdr:rowOff>
    </xdr:from>
    <xdr:to>
      <xdr:col>6</xdr:col>
      <xdr:colOff>571500</xdr:colOff>
      <xdr:row>9</xdr:row>
      <xdr:rowOff>9525</xdr:rowOff>
    </xdr:to>
    <xdr:sp>
      <xdr:nvSpPr>
        <xdr:cNvPr id="9" name="Line 9"/>
        <xdr:cNvSpPr>
          <a:spLocks/>
        </xdr:cNvSpPr>
      </xdr:nvSpPr>
      <xdr:spPr>
        <a:xfrm>
          <a:off x="4448175" y="1295400"/>
          <a:ext cx="0" cy="17145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8</xdr:row>
      <xdr:rowOff>0</xdr:rowOff>
    </xdr:from>
    <xdr:to>
      <xdr:col>7</xdr:col>
      <xdr:colOff>161925</xdr:colOff>
      <xdr:row>9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648200" y="1295400"/>
          <a:ext cx="0" cy="17145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8</xdr:row>
      <xdr:rowOff>0</xdr:rowOff>
    </xdr:from>
    <xdr:to>
      <xdr:col>7</xdr:col>
      <xdr:colOff>342900</xdr:colOff>
      <xdr:row>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4829175" y="1295400"/>
          <a:ext cx="0" cy="17145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0</xdr:rowOff>
    </xdr:from>
    <xdr:to>
      <xdr:col>5</xdr:col>
      <xdr:colOff>28575</xdr:colOff>
      <xdr:row>14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3295650" y="1943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12</xdr:row>
      <xdr:rowOff>19050</xdr:rowOff>
    </xdr:from>
    <xdr:to>
      <xdr:col>5</xdr:col>
      <xdr:colOff>571500</xdr:colOff>
      <xdr:row>14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3838575" y="19621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10</xdr:row>
      <xdr:rowOff>104775</xdr:rowOff>
    </xdr:from>
    <xdr:to>
      <xdr:col>6</xdr:col>
      <xdr:colOff>200025</xdr:colOff>
      <xdr:row>14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4076700" y="17240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9</xdr:row>
      <xdr:rowOff>28575</xdr:rowOff>
    </xdr:from>
    <xdr:to>
      <xdr:col>6</xdr:col>
      <xdr:colOff>438150</xdr:colOff>
      <xdr:row>14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4314825" y="14859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</xdr:row>
      <xdr:rowOff>19050</xdr:rowOff>
    </xdr:from>
    <xdr:to>
      <xdr:col>7</xdr:col>
      <xdr:colOff>466725</xdr:colOff>
      <xdr:row>14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4953000" y="14763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3295650" y="2266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14</xdr:row>
      <xdr:rowOff>0</xdr:rowOff>
    </xdr:from>
    <xdr:to>
      <xdr:col>6</xdr:col>
      <xdr:colOff>200025</xdr:colOff>
      <xdr:row>14</xdr:row>
      <xdr:rowOff>0</xdr:rowOff>
    </xdr:to>
    <xdr:sp>
      <xdr:nvSpPr>
        <xdr:cNvPr id="18" name="Line 18"/>
        <xdr:cNvSpPr>
          <a:spLocks/>
        </xdr:cNvSpPr>
      </xdr:nvSpPr>
      <xdr:spPr>
        <a:xfrm>
          <a:off x="38481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152400</xdr:rowOff>
    </xdr:from>
    <xdr:to>
      <xdr:col>6</xdr:col>
      <xdr:colOff>438150</xdr:colOff>
      <xdr:row>13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4076700" y="2257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13</xdr:row>
      <xdr:rowOff>152400</xdr:rowOff>
    </xdr:from>
    <xdr:to>
      <xdr:col>7</xdr:col>
      <xdr:colOff>476250</xdr:colOff>
      <xdr:row>13</xdr:row>
      <xdr:rowOff>152400</xdr:rowOff>
    </xdr:to>
    <xdr:sp>
      <xdr:nvSpPr>
        <xdr:cNvPr id="20" name="Line 20"/>
        <xdr:cNvSpPr>
          <a:spLocks/>
        </xdr:cNvSpPr>
      </xdr:nvSpPr>
      <xdr:spPr>
        <a:xfrm>
          <a:off x="4314825" y="2257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12</xdr:row>
      <xdr:rowOff>19050</xdr:rowOff>
    </xdr:from>
    <xdr:to>
      <xdr:col>7</xdr:col>
      <xdr:colOff>476250</xdr:colOff>
      <xdr:row>12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3848100" y="19621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76200</xdr:rowOff>
    </xdr:from>
    <xdr:to>
      <xdr:col>6</xdr:col>
      <xdr:colOff>142875</xdr:colOff>
      <xdr:row>12</xdr:row>
      <xdr:rowOff>76200</xdr:rowOff>
    </xdr:to>
    <xdr:sp>
      <xdr:nvSpPr>
        <xdr:cNvPr id="22" name="Arc 22"/>
        <xdr:cNvSpPr>
          <a:spLocks/>
        </xdr:cNvSpPr>
      </xdr:nvSpPr>
      <xdr:spPr>
        <a:xfrm rot="6294924" flipH="1">
          <a:off x="3924300" y="1857375"/>
          <a:ext cx="95250" cy="161925"/>
        </a:xfrm>
        <a:prstGeom prst="arc">
          <a:avLst>
            <a:gd name="adj1" fmla="val -18516476"/>
            <a:gd name="adj2" fmla="val 3734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95250</xdr:rowOff>
    </xdr:from>
    <xdr:to>
      <xdr:col>5</xdr:col>
      <xdr:colOff>38100</xdr:colOff>
      <xdr:row>12</xdr:row>
      <xdr:rowOff>9525</xdr:rowOff>
    </xdr:to>
    <xdr:sp>
      <xdr:nvSpPr>
        <xdr:cNvPr id="23" name="Line 23"/>
        <xdr:cNvSpPr>
          <a:spLocks/>
        </xdr:cNvSpPr>
      </xdr:nvSpPr>
      <xdr:spPr>
        <a:xfrm flipV="1">
          <a:off x="3305175" y="1552575"/>
          <a:ext cx="0" cy="4000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409575</xdr:colOff>
      <xdr:row>12</xdr:row>
      <xdr:rowOff>19050</xdr:rowOff>
    </xdr:to>
    <xdr:sp>
      <xdr:nvSpPr>
        <xdr:cNvPr id="24" name="Line 24"/>
        <xdr:cNvSpPr>
          <a:spLocks/>
        </xdr:cNvSpPr>
      </xdr:nvSpPr>
      <xdr:spPr>
        <a:xfrm>
          <a:off x="3286125" y="1962150"/>
          <a:ext cx="390525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</xdr:row>
      <xdr:rowOff>104775</xdr:rowOff>
    </xdr:from>
    <xdr:to>
      <xdr:col>7</xdr:col>
      <xdr:colOff>466725</xdr:colOff>
      <xdr:row>9</xdr:row>
      <xdr:rowOff>19050</xdr:rowOff>
    </xdr:to>
    <xdr:sp>
      <xdr:nvSpPr>
        <xdr:cNvPr id="25" name="Line 25"/>
        <xdr:cNvSpPr>
          <a:spLocks/>
        </xdr:cNvSpPr>
      </xdr:nvSpPr>
      <xdr:spPr>
        <a:xfrm flipV="1">
          <a:off x="4953000" y="1076325"/>
          <a:ext cx="0" cy="4000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9</xdr:row>
      <xdr:rowOff>19050</xdr:rowOff>
    </xdr:from>
    <xdr:to>
      <xdr:col>8</xdr:col>
      <xdr:colOff>257175</xdr:colOff>
      <xdr:row>9</xdr:row>
      <xdr:rowOff>19050</xdr:rowOff>
    </xdr:to>
    <xdr:sp>
      <xdr:nvSpPr>
        <xdr:cNvPr id="26" name="Line 26"/>
        <xdr:cNvSpPr>
          <a:spLocks/>
        </xdr:cNvSpPr>
      </xdr:nvSpPr>
      <xdr:spPr>
        <a:xfrm>
          <a:off x="4962525" y="1476375"/>
          <a:ext cx="390525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12</xdr:row>
      <xdr:rowOff>76200</xdr:rowOff>
    </xdr:from>
    <xdr:to>
      <xdr:col>5</xdr:col>
      <xdr:colOff>457200</xdr:colOff>
      <xdr:row>13</xdr:row>
      <xdr:rowOff>85725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533775" y="2019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Xa</a:t>
          </a:r>
        </a:p>
      </xdr:txBody>
    </xdr:sp>
    <xdr:clientData/>
  </xdr:twoCellAnchor>
  <xdr:twoCellAnchor>
    <xdr:from>
      <xdr:col>5</xdr:col>
      <xdr:colOff>200025</xdr:colOff>
      <xdr:row>9</xdr:row>
      <xdr:rowOff>152400</xdr:rowOff>
    </xdr:from>
    <xdr:to>
      <xdr:col>5</xdr:col>
      <xdr:colOff>361950</xdr:colOff>
      <xdr:row>11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467100" y="16097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4</xdr:col>
      <xdr:colOff>361950</xdr:colOff>
      <xdr:row>9</xdr:row>
      <xdr:rowOff>142875</xdr:rowOff>
    </xdr:from>
    <xdr:to>
      <xdr:col>4</xdr:col>
      <xdr:colOff>590550</xdr:colOff>
      <xdr:row>11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019425" y="1600200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Ya</a:t>
          </a:r>
        </a:p>
      </xdr:txBody>
    </xdr:sp>
    <xdr:clientData/>
  </xdr:twoCellAnchor>
  <xdr:twoCellAnchor>
    <xdr:from>
      <xdr:col>5</xdr:col>
      <xdr:colOff>561975</xdr:colOff>
      <xdr:row>8</xdr:row>
      <xdr:rowOff>66675</xdr:rowOff>
    </xdr:from>
    <xdr:to>
      <xdr:col>6</xdr:col>
      <xdr:colOff>161925</xdr:colOff>
      <xdr:row>9</xdr:row>
      <xdr:rowOff>104775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829050" y="136207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</a:t>
          </a:r>
        </a:p>
      </xdr:txBody>
    </xdr:sp>
    <xdr:clientData/>
  </xdr:twoCellAnchor>
  <xdr:twoCellAnchor>
    <xdr:from>
      <xdr:col>5</xdr:col>
      <xdr:colOff>228600</xdr:colOff>
      <xdr:row>14</xdr:row>
      <xdr:rowOff>38100</xdr:rowOff>
    </xdr:from>
    <xdr:to>
      <xdr:col>5</xdr:col>
      <xdr:colOff>352425</xdr:colOff>
      <xdr:row>15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495675" y="230505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19050</xdr:colOff>
      <xdr:row>14</xdr:row>
      <xdr:rowOff>28575</xdr:rowOff>
    </xdr:from>
    <xdr:to>
      <xdr:col>6</xdr:col>
      <xdr:colOff>142875</xdr:colOff>
      <xdr:row>15</xdr:row>
      <xdr:rowOff>19050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895725" y="22955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257175</xdr:colOff>
      <xdr:row>14</xdr:row>
      <xdr:rowOff>57150</xdr:rowOff>
    </xdr:from>
    <xdr:to>
      <xdr:col>6</xdr:col>
      <xdr:colOff>381000</xdr:colOff>
      <xdr:row>15</xdr:row>
      <xdr:rowOff>47625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4133850" y="23241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57150</xdr:colOff>
      <xdr:row>14</xdr:row>
      <xdr:rowOff>19050</xdr:rowOff>
    </xdr:from>
    <xdr:to>
      <xdr:col>7</xdr:col>
      <xdr:colOff>180975</xdr:colOff>
      <xdr:row>15</xdr:row>
      <xdr:rowOff>28575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543425" y="228600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6</xdr:col>
      <xdr:colOff>190500</xdr:colOff>
      <xdr:row>11</xdr:row>
      <xdr:rowOff>19050</xdr:rowOff>
    </xdr:from>
    <xdr:to>
      <xdr:col>6</xdr:col>
      <xdr:colOff>323850</xdr:colOff>
      <xdr:row>12</xdr:row>
      <xdr:rowOff>19050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67175" y="1800225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</a:t>
          </a:r>
        </a:p>
      </xdr:txBody>
    </xdr:sp>
    <xdr:clientData/>
  </xdr:twoCellAnchor>
  <xdr:twoCellAnchor>
    <xdr:from>
      <xdr:col>6</xdr:col>
      <xdr:colOff>38100</xdr:colOff>
      <xdr:row>69</xdr:row>
      <xdr:rowOff>114300</xdr:rowOff>
    </xdr:from>
    <xdr:to>
      <xdr:col>6</xdr:col>
      <xdr:colOff>381000</xdr:colOff>
      <xdr:row>70</xdr:row>
      <xdr:rowOff>57150</xdr:rowOff>
    </xdr:to>
    <xdr:sp>
      <xdr:nvSpPr>
        <xdr:cNvPr id="36" name="Rectangle 36"/>
        <xdr:cNvSpPr>
          <a:spLocks/>
        </xdr:cNvSpPr>
      </xdr:nvSpPr>
      <xdr:spPr>
        <a:xfrm rot="16200000">
          <a:off x="3914775" y="11287125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68</xdr:row>
      <xdr:rowOff>123825</xdr:rowOff>
    </xdr:from>
    <xdr:to>
      <xdr:col>6</xdr:col>
      <xdr:colOff>219075</xdr:colOff>
      <xdr:row>69</xdr:row>
      <xdr:rowOff>114300</xdr:rowOff>
    </xdr:to>
    <xdr:sp>
      <xdr:nvSpPr>
        <xdr:cNvPr id="37" name="Line 37"/>
        <xdr:cNvSpPr>
          <a:spLocks/>
        </xdr:cNvSpPr>
      </xdr:nvSpPr>
      <xdr:spPr>
        <a:xfrm flipH="1">
          <a:off x="3990975" y="11134725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68</xdr:row>
      <xdr:rowOff>123825</xdr:rowOff>
    </xdr:from>
    <xdr:to>
      <xdr:col>6</xdr:col>
      <xdr:colOff>295275</xdr:colOff>
      <xdr:row>69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086225" y="11134725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68</xdr:row>
      <xdr:rowOff>123825</xdr:rowOff>
    </xdr:from>
    <xdr:to>
      <xdr:col>7</xdr:col>
      <xdr:colOff>133350</xdr:colOff>
      <xdr:row>68</xdr:row>
      <xdr:rowOff>123825</xdr:rowOff>
    </xdr:to>
    <xdr:sp>
      <xdr:nvSpPr>
        <xdr:cNvPr id="39" name="Line 39"/>
        <xdr:cNvSpPr>
          <a:spLocks/>
        </xdr:cNvSpPr>
      </xdr:nvSpPr>
      <xdr:spPr>
        <a:xfrm>
          <a:off x="4086225" y="11134725"/>
          <a:ext cx="533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65</xdr:row>
      <xdr:rowOff>133350</xdr:rowOff>
    </xdr:from>
    <xdr:to>
      <xdr:col>8</xdr:col>
      <xdr:colOff>9525</xdr:colOff>
      <xdr:row>68</xdr:row>
      <xdr:rowOff>123825</xdr:rowOff>
    </xdr:to>
    <xdr:sp>
      <xdr:nvSpPr>
        <xdr:cNvPr id="40" name="Line 40"/>
        <xdr:cNvSpPr>
          <a:spLocks/>
        </xdr:cNvSpPr>
      </xdr:nvSpPr>
      <xdr:spPr>
        <a:xfrm flipV="1">
          <a:off x="4629150" y="10658475"/>
          <a:ext cx="476250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65</xdr:row>
      <xdr:rowOff>133350</xdr:rowOff>
    </xdr:from>
    <xdr:to>
      <xdr:col>9</xdr:col>
      <xdr:colOff>38100</xdr:colOff>
      <xdr:row>65</xdr:row>
      <xdr:rowOff>133350</xdr:rowOff>
    </xdr:to>
    <xdr:sp>
      <xdr:nvSpPr>
        <xdr:cNvPr id="41" name="Line 41"/>
        <xdr:cNvSpPr>
          <a:spLocks/>
        </xdr:cNvSpPr>
      </xdr:nvSpPr>
      <xdr:spPr>
        <a:xfrm>
          <a:off x="5105400" y="1065847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65</xdr:row>
      <xdr:rowOff>57150</xdr:rowOff>
    </xdr:from>
    <xdr:to>
      <xdr:col>7</xdr:col>
      <xdr:colOff>371475</xdr:colOff>
      <xdr:row>67</xdr:row>
      <xdr:rowOff>57150</xdr:rowOff>
    </xdr:to>
    <xdr:sp>
      <xdr:nvSpPr>
        <xdr:cNvPr id="42" name="Line 42"/>
        <xdr:cNvSpPr>
          <a:spLocks/>
        </xdr:cNvSpPr>
      </xdr:nvSpPr>
      <xdr:spPr>
        <a:xfrm>
          <a:off x="4429125" y="10582275"/>
          <a:ext cx="428625" cy="3238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64</xdr:row>
      <xdr:rowOff>104775</xdr:rowOff>
    </xdr:from>
    <xdr:to>
      <xdr:col>8</xdr:col>
      <xdr:colOff>142875</xdr:colOff>
      <xdr:row>65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5238750" y="10467975"/>
          <a:ext cx="0" cy="17145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64</xdr:row>
      <xdr:rowOff>104775</xdr:rowOff>
    </xdr:from>
    <xdr:to>
      <xdr:col>8</xdr:col>
      <xdr:colOff>342900</xdr:colOff>
      <xdr:row>65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5438775" y="10467975"/>
          <a:ext cx="0" cy="17145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64</xdr:row>
      <xdr:rowOff>104775</xdr:rowOff>
    </xdr:from>
    <xdr:to>
      <xdr:col>8</xdr:col>
      <xdr:colOff>523875</xdr:colOff>
      <xdr:row>65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5619750" y="10467975"/>
          <a:ext cx="0" cy="17145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68</xdr:row>
      <xdr:rowOff>104775</xdr:rowOff>
    </xdr:from>
    <xdr:to>
      <xdr:col>6</xdr:col>
      <xdr:colOff>209550</xdr:colOff>
      <xdr:row>70</xdr:row>
      <xdr:rowOff>152400</xdr:rowOff>
    </xdr:to>
    <xdr:sp>
      <xdr:nvSpPr>
        <xdr:cNvPr id="46" name="Line 46"/>
        <xdr:cNvSpPr>
          <a:spLocks/>
        </xdr:cNvSpPr>
      </xdr:nvSpPr>
      <xdr:spPr>
        <a:xfrm>
          <a:off x="4086225" y="111156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68</xdr:row>
      <xdr:rowOff>123825</xdr:rowOff>
    </xdr:from>
    <xdr:to>
      <xdr:col>7</xdr:col>
      <xdr:colOff>142875</xdr:colOff>
      <xdr:row>71</xdr:row>
      <xdr:rowOff>0</xdr:rowOff>
    </xdr:to>
    <xdr:sp>
      <xdr:nvSpPr>
        <xdr:cNvPr id="47" name="Line 47"/>
        <xdr:cNvSpPr>
          <a:spLocks/>
        </xdr:cNvSpPr>
      </xdr:nvSpPr>
      <xdr:spPr>
        <a:xfrm>
          <a:off x="4629150" y="111347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67</xdr:row>
      <xdr:rowOff>47625</xdr:rowOff>
    </xdr:from>
    <xdr:to>
      <xdr:col>7</xdr:col>
      <xdr:colOff>381000</xdr:colOff>
      <xdr:row>71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4867275" y="108966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65</xdr:row>
      <xdr:rowOff>133350</xdr:rowOff>
    </xdr:from>
    <xdr:to>
      <xdr:col>8</xdr:col>
      <xdr:colOff>9525</xdr:colOff>
      <xdr:row>70</xdr:row>
      <xdr:rowOff>152400</xdr:rowOff>
    </xdr:to>
    <xdr:sp>
      <xdr:nvSpPr>
        <xdr:cNvPr id="49" name="Line 49"/>
        <xdr:cNvSpPr>
          <a:spLocks/>
        </xdr:cNvSpPr>
      </xdr:nvSpPr>
      <xdr:spPr>
        <a:xfrm>
          <a:off x="5105400" y="106584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65</xdr:row>
      <xdr:rowOff>123825</xdr:rowOff>
    </xdr:from>
    <xdr:to>
      <xdr:col>9</xdr:col>
      <xdr:colOff>38100</xdr:colOff>
      <xdr:row>71</xdr:row>
      <xdr:rowOff>0</xdr:rowOff>
    </xdr:to>
    <xdr:sp>
      <xdr:nvSpPr>
        <xdr:cNvPr id="50" name="Line 50"/>
        <xdr:cNvSpPr>
          <a:spLocks/>
        </xdr:cNvSpPr>
      </xdr:nvSpPr>
      <xdr:spPr>
        <a:xfrm>
          <a:off x="5743575" y="106489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70</xdr:row>
      <xdr:rowOff>104775</xdr:rowOff>
    </xdr:from>
    <xdr:to>
      <xdr:col>7</xdr:col>
      <xdr:colOff>142875</xdr:colOff>
      <xdr:row>70</xdr:row>
      <xdr:rowOff>104775</xdr:rowOff>
    </xdr:to>
    <xdr:sp>
      <xdr:nvSpPr>
        <xdr:cNvPr id="51" name="Line 51"/>
        <xdr:cNvSpPr>
          <a:spLocks/>
        </xdr:cNvSpPr>
      </xdr:nvSpPr>
      <xdr:spPr>
        <a:xfrm>
          <a:off x="4086225" y="11439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70</xdr:row>
      <xdr:rowOff>104775</xdr:rowOff>
    </xdr:from>
    <xdr:to>
      <xdr:col>7</xdr:col>
      <xdr:colOff>381000</xdr:colOff>
      <xdr:row>70</xdr:row>
      <xdr:rowOff>104775</xdr:rowOff>
    </xdr:to>
    <xdr:sp>
      <xdr:nvSpPr>
        <xdr:cNvPr id="52" name="Line 52"/>
        <xdr:cNvSpPr>
          <a:spLocks/>
        </xdr:cNvSpPr>
      </xdr:nvSpPr>
      <xdr:spPr>
        <a:xfrm>
          <a:off x="4638675" y="11439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70</xdr:row>
      <xdr:rowOff>95250</xdr:rowOff>
    </xdr:from>
    <xdr:to>
      <xdr:col>8</xdr:col>
      <xdr:colOff>9525</xdr:colOff>
      <xdr:row>70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4867275" y="114300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70</xdr:row>
      <xdr:rowOff>95250</xdr:rowOff>
    </xdr:from>
    <xdr:to>
      <xdr:col>9</xdr:col>
      <xdr:colOff>47625</xdr:colOff>
      <xdr:row>70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5105400" y="11430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68</xdr:row>
      <xdr:rowOff>123825</xdr:rowOff>
    </xdr:from>
    <xdr:to>
      <xdr:col>9</xdr:col>
      <xdr:colOff>561975</xdr:colOff>
      <xdr:row>68</xdr:row>
      <xdr:rowOff>123825</xdr:rowOff>
    </xdr:to>
    <xdr:sp>
      <xdr:nvSpPr>
        <xdr:cNvPr id="55" name="Line 55"/>
        <xdr:cNvSpPr>
          <a:spLocks/>
        </xdr:cNvSpPr>
      </xdr:nvSpPr>
      <xdr:spPr>
        <a:xfrm>
          <a:off x="4638675" y="111347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68</xdr:row>
      <xdr:rowOff>19050</xdr:rowOff>
    </xdr:from>
    <xdr:to>
      <xdr:col>7</xdr:col>
      <xdr:colOff>323850</xdr:colOff>
      <xdr:row>69</xdr:row>
      <xdr:rowOff>19050</xdr:rowOff>
    </xdr:to>
    <xdr:sp>
      <xdr:nvSpPr>
        <xdr:cNvPr id="56" name="Arc 56"/>
        <xdr:cNvSpPr>
          <a:spLocks/>
        </xdr:cNvSpPr>
      </xdr:nvSpPr>
      <xdr:spPr>
        <a:xfrm rot="6294924" flipH="1">
          <a:off x="4714875" y="11029950"/>
          <a:ext cx="95250" cy="161925"/>
        </a:xfrm>
        <a:prstGeom prst="arc">
          <a:avLst>
            <a:gd name="adj1" fmla="val -18516476"/>
            <a:gd name="adj2" fmla="val 3734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66</xdr:row>
      <xdr:rowOff>38100</xdr:rowOff>
    </xdr:from>
    <xdr:to>
      <xdr:col>6</xdr:col>
      <xdr:colOff>219075</xdr:colOff>
      <xdr:row>68</xdr:row>
      <xdr:rowOff>114300</xdr:rowOff>
    </xdr:to>
    <xdr:sp>
      <xdr:nvSpPr>
        <xdr:cNvPr id="57" name="Line 57"/>
        <xdr:cNvSpPr>
          <a:spLocks/>
        </xdr:cNvSpPr>
      </xdr:nvSpPr>
      <xdr:spPr>
        <a:xfrm flipV="1">
          <a:off x="4095750" y="10725150"/>
          <a:ext cx="0" cy="4000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68</xdr:row>
      <xdr:rowOff>123825</xdr:rowOff>
    </xdr:from>
    <xdr:to>
      <xdr:col>6</xdr:col>
      <xdr:colOff>590550</xdr:colOff>
      <xdr:row>68</xdr:row>
      <xdr:rowOff>123825</xdr:rowOff>
    </xdr:to>
    <xdr:sp>
      <xdr:nvSpPr>
        <xdr:cNvPr id="58" name="Line 58"/>
        <xdr:cNvSpPr>
          <a:spLocks/>
        </xdr:cNvSpPr>
      </xdr:nvSpPr>
      <xdr:spPr>
        <a:xfrm>
          <a:off x="4076700" y="11134725"/>
          <a:ext cx="390525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69</xdr:row>
      <xdr:rowOff>9525</xdr:rowOff>
    </xdr:from>
    <xdr:to>
      <xdr:col>6</xdr:col>
      <xdr:colOff>590550</xdr:colOff>
      <xdr:row>70</xdr:row>
      <xdr:rowOff>19050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276725" y="111823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Xa</a:t>
          </a:r>
        </a:p>
      </xdr:txBody>
    </xdr:sp>
    <xdr:clientData/>
  </xdr:twoCellAnchor>
  <xdr:twoCellAnchor>
    <xdr:from>
      <xdr:col>6</xdr:col>
      <xdr:colOff>381000</xdr:colOff>
      <xdr:row>66</xdr:row>
      <xdr:rowOff>95250</xdr:rowOff>
    </xdr:from>
    <xdr:to>
      <xdr:col>6</xdr:col>
      <xdr:colOff>542925</xdr:colOff>
      <xdr:row>67</xdr:row>
      <xdr:rowOff>104775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257675" y="107823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5</xdr:col>
      <xdr:colOff>485775</xdr:colOff>
      <xdr:row>66</xdr:row>
      <xdr:rowOff>66675</xdr:rowOff>
    </xdr:from>
    <xdr:to>
      <xdr:col>6</xdr:col>
      <xdr:colOff>104775</xdr:colOff>
      <xdr:row>67</xdr:row>
      <xdr:rowOff>85725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752850" y="10753725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Ya</a:t>
          </a:r>
        </a:p>
      </xdr:txBody>
    </xdr:sp>
    <xdr:clientData/>
  </xdr:twoCellAnchor>
  <xdr:twoCellAnchor>
    <xdr:from>
      <xdr:col>7</xdr:col>
      <xdr:colOff>133350</xdr:colOff>
      <xdr:row>65</xdr:row>
      <xdr:rowOff>9525</xdr:rowOff>
    </xdr:from>
    <xdr:to>
      <xdr:col>7</xdr:col>
      <xdr:colOff>342900</xdr:colOff>
      <xdr:row>66</xdr:row>
      <xdr:rowOff>47625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619625" y="10534650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</a:t>
          </a:r>
        </a:p>
      </xdr:txBody>
    </xdr:sp>
    <xdr:clientData/>
  </xdr:twoCellAnchor>
  <xdr:twoCellAnchor>
    <xdr:from>
      <xdr:col>6</xdr:col>
      <xdr:colOff>409575</xdr:colOff>
      <xdr:row>70</xdr:row>
      <xdr:rowOff>142875</xdr:rowOff>
    </xdr:from>
    <xdr:to>
      <xdr:col>6</xdr:col>
      <xdr:colOff>533400</xdr:colOff>
      <xdr:row>71</xdr:row>
      <xdr:rowOff>152400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286250" y="11477625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200025</xdr:colOff>
      <xdr:row>70</xdr:row>
      <xdr:rowOff>133350</xdr:rowOff>
    </xdr:from>
    <xdr:to>
      <xdr:col>7</xdr:col>
      <xdr:colOff>323850</xdr:colOff>
      <xdr:row>71</xdr:row>
      <xdr:rowOff>123825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686300" y="114681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438150</xdr:colOff>
      <xdr:row>71</xdr:row>
      <xdr:rowOff>0</xdr:rowOff>
    </xdr:from>
    <xdr:to>
      <xdr:col>7</xdr:col>
      <xdr:colOff>561975</xdr:colOff>
      <xdr:row>71</xdr:row>
      <xdr:rowOff>152400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924425" y="114966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238125</xdr:colOff>
      <xdr:row>70</xdr:row>
      <xdr:rowOff>123825</xdr:rowOff>
    </xdr:from>
    <xdr:to>
      <xdr:col>8</xdr:col>
      <xdr:colOff>361950</xdr:colOff>
      <xdr:row>71</xdr:row>
      <xdr:rowOff>133350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334000" y="11458575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371475</xdr:colOff>
      <xdr:row>67</xdr:row>
      <xdr:rowOff>123825</xdr:rowOff>
    </xdr:from>
    <xdr:to>
      <xdr:col>7</xdr:col>
      <xdr:colOff>504825</xdr:colOff>
      <xdr:row>68</xdr:row>
      <xdr:rowOff>123825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857750" y="1097280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</a:t>
          </a:r>
        </a:p>
      </xdr:txBody>
    </xdr:sp>
    <xdr:clientData/>
  </xdr:twoCellAnchor>
  <xdr:twoCellAnchor>
    <xdr:from>
      <xdr:col>7</xdr:col>
      <xdr:colOff>57150</xdr:colOff>
      <xdr:row>6</xdr:row>
      <xdr:rowOff>152400</xdr:rowOff>
    </xdr:from>
    <xdr:to>
      <xdr:col>7</xdr:col>
      <xdr:colOff>180975</xdr:colOff>
      <xdr:row>7</xdr:row>
      <xdr:rowOff>152400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543425" y="11239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8</xdr:col>
      <xdr:colOff>285750</xdr:colOff>
      <xdr:row>63</xdr:row>
      <xdr:rowOff>76200</xdr:rowOff>
    </xdr:from>
    <xdr:to>
      <xdr:col>8</xdr:col>
      <xdr:colOff>409575</xdr:colOff>
      <xdr:row>64</xdr:row>
      <xdr:rowOff>76200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381625" y="102774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7</xdr:col>
      <xdr:colOff>571500</xdr:colOff>
      <xdr:row>6</xdr:row>
      <xdr:rowOff>85725</xdr:rowOff>
    </xdr:from>
    <xdr:to>
      <xdr:col>8</xdr:col>
      <xdr:colOff>180975</xdr:colOff>
      <xdr:row>7</xdr:row>
      <xdr:rowOff>95250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057775" y="10572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Yc</a:t>
          </a:r>
        </a:p>
      </xdr:txBody>
    </xdr:sp>
    <xdr:clientData/>
  </xdr:twoCellAnchor>
  <xdr:twoCellAnchor>
    <xdr:from>
      <xdr:col>7</xdr:col>
      <xdr:colOff>561975</xdr:colOff>
      <xdr:row>9</xdr:row>
      <xdr:rowOff>95250</xdr:rowOff>
    </xdr:from>
    <xdr:to>
      <xdr:col>8</xdr:col>
      <xdr:colOff>152400</xdr:colOff>
      <xdr:row>10</xdr:row>
      <xdr:rowOff>123825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048250" y="15525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Xc</a:t>
          </a:r>
        </a:p>
      </xdr:txBody>
    </xdr:sp>
    <xdr:clientData/>
  </xdr:twoCellAnchor>
  <xdr:twoCellAnchor>
    <xdr:from>
      <xdr:col>7</xdr:col>
      <xdr:colOff>333375</xdr:colOff>
      <xdr:row>24</xdr:row>
      <xdr:rowOff>47625</xdr:rowOff>
    </xdr:from>
    <xdr:to>
      <xdr:col>8</xdr:col>
      <xdr:colOff>66675</xdr:colOff>
      <xdr:row>24</xdr:row>
      <xdr:rowOff>152400</xdr:rowOff>
    </xdr:to>
    <xdr:sp>
      <xdr:nvSpPr>
        <xdr:cNvPr id="72" name="Rectangle 72"/>
        <xdr:cNvSpPr>
          <a:spLocks/>
        </xdr:cNvSpPr>
      </xdr:nvSpPr>
      <xdr:spPr>
        <a:xfrm rot="16200000">
          <a:off x="4819650" y="3933825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57150</xdr:rowOff>
    </xdr:from>
    <xdr:to>
      <xdr:col>7</xdr:col>
      <xdr:colOff>514350</xdr:colOff>
      <xdr:row>24</xdr:row>
      <xdr:rowOff>47625</xdr:rowOff>
    </xdr:to>
    <xdr:sp>
      <xdr:nvSpPr>
        <xdr:cNvPr id="73" name="Line 73"/>
        <xdr:cNvSpPr>
          <a:spLocks/>
        </xdr:cNvSpPr>
      </xdr:nvSpPr>
      <xdr:spPr>
        <a:xfrm flipH="1">
          <a:off x="4895850" y="3781425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23</xdr:row>
      <xdr:rowOff>57150</xdr:rowOff>
    </xdr:from>
    <xdr:to>
      <xdr:col>7</xdr:col>
      <xdr:colOff>590550</xdr:colOff>
      <xdr:row>24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4991100" y="3781425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85725</xdr:rowOff>
    </xdr:from>
    <xdr:to>
      <xdr:col>7</xdr:col>
      <xdr:colOff>514350</xdr:colOff>
      <xdr:row>23</xdr:row>
      <xdr:rowOff>66675</xdr:rowOff>
    </xdr:to>
    <xdr:sp>
      <xdr:nvSpPr>
        <xdr:cNvPr id="75" name="Line 75"/>
        <xdr:cNvSpPr>
          <a:spLocks/>
        </xdr:cNvSpPr>
      </xdr:nvSpPr>
      <xdr:spPr>
        <a:xfrm flipV="1">
          <a:off x="5000625" y="3162300"/>
          <a:ext cx="0" cy="628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95250</xdr:rowOff>
    </xdr:from>
    <xdr:to>
      <xdr:col>7</xdr:col>
      <xdr:colOff>514350</xdr:colOff>
      <xdr:row>23</xdr:row>
      <xdr:rowOff>57150</xdr:rowOff>
    </xdr:to>
    <xdr:sp>
      <xdr:nvSpPr>
        <xdr:cNvPr id="76" name="Line 76"/>
        <xdr:cNvSpPr>
          <a:spLocks/>
        </xdr:cNvSpPr>
      </xdr:nvSpPr>
      <xdr:spPr>
        <a:xfrm flipV="1">
          <a:off x="5000625" y="3495675"/>
          <a:ext cx="0" cy="2857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23</xdr:row>
      <xdr:rowOff>66675</xdr:rowOff>
    </xdr:from>
    <xdr:to>
      <xdr:col>8</xdr:col>
      <xdr:colOff>285750</xdr:colOff>
      <xdr:row>23</xdr:row>
      <xdr:rowOff>66675</xdr:rowOff>
    </xdr:to>
    <xdr:sp>
      <xdr:nvSpPr>
        <xdr:cNvPr id="77" name="Line 77"/>
        <xdr:cNvSpPr>
          <a:spLocks/>
        </xdr:cNvSpPr>
      </xdr:nvSpPr>
      <xdr:spPr>
        <a:xfrm>
          <a:off x="4991100" y="3790950"/>
          <a:ext cx="390525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152400</xdr:rowOff>
    </xdr:from>
    <xdr:to>
      <xdr:col>7</xdr:col>
      <xdr:colOff>523875</xdr:colOff>
      <xdr:row>20</xdr:row>
      <xdr:rowOff>57150</xdr:rowOff>
    </xdr:to>
    <xdr:sp>
      <xdr:nvSpPr>
        <xdr:cNvPr id="78" name="Line 78"/>
        <xdr:cNvSpPr>
          <a:spLocks/>
        </xdr:cNvSpPr>
      </xdr:nvSpPr>
      <xdr:spPr>
        <a:xfrm flipH="1">
          <a:off x="5000625" y="3067050"/>
          <a:ext cx="9525" cy="2286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9525</xdr:rowOff>
    </xdr:from>
    <xdr:to>
      <xdr:col>7</xdr:col>
      <xdr:colOff>523875</xdr:colOff>
      <xdr:row>19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4667250" y="3086100"/>
          <a:ext cx="342900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17</xdr:row>
      <xdr:rowOff>85725</xdr:rowOff>
    </xdr:from>
    <xdr:to>
      <xdr:col>7</xdr:col>
      <xdr:colOff>409575</xdr:colOff>
      <xdr:row>18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695825" y="28384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Xc</a:t>
          </a:r>
        </a:p>
      </xdr:txBody>
    </xdr:sp>
    <xdr:clientData/>
  </xdr:twoCellAnchor>
  <xdr:twoCellAnchor>
    <xdr:from>
      <xdr:col>8</xdr:col>
      <xdr:colOff>76200</xdr:colOff>
      <xdr:row>23</xdr:row>
      <xdr:rowOff>95250</xdr:rowOff>
    </xdr:from>
    <xdr:to>
      <xdr:col>8</xdr:col>
      <xdr:colOff>276225</xdr:colOff>
      <xdr:row>24</xdr:row>
      <xdr:rowOff>123825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172075" y="38195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Xb</a:t>
          </a:r>
        </a:p>
      </xdr:txBody>
    </xdr:sp>
    <xdr:clientData/>
  </xdr:twoCellAnchor>
  <xdr:twoCellAnchor>
    <xdr:from>
      <xdr:col>7</xdr:col>
      <xdr:colOff>600075</xdr:colOff>
      <xdr:row>18</xdr:row>
      <xdr:rowOff>152400</xdr:rowOff>
    </xdr:from>
    <xdr:to>
      <xdr:col>8</xdr:col>
      <xdr:colOff>209550</xdr:colOff>
      <xdr:row>20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086350" y="30670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Yc</a:t>
          </a:r>
        </a:p>
      </xdr:txBody>
    </xdr:sp>
    <xdr:clientData/>
  </xdr:twoCellAnchor>
  <xdr:twoCellAnchor>
    <xdr:from>
      <xdr:col>7</xdr:col>
      <xdr:colOff>600075</xdr:colOff>
      <xdr:row>21</xdr:row>
      <xdr:rowOff>133350</xdr:rowOff>
    </xdr:from>
    <xdr:to>
      <xdr:col>8</xdr:col>
      <xdr:colOff>209550</xdr:colOff>
      <xdr:row>22</xdr:row>
      <xdr:rowOff>142875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086350" y="35337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Yb</a:t>
          </a:r>
        </a:p>
      </xdr:txBody>
    </xdr:sp>
    <xdr:clientData/>
  </xdr:twoCellAnchor>
  <xdr:twoCellAnchor>
    <xdr:from>
      <xdr:col>7</xdr:col>
      <xdr:colOff>514350</xdr:colOff>
      <xdr:row>20</xdr:row>
      <xdr:rowOff>114300</xdr:rowOff>
    </xdr:from>
    <xdr:to>
      <xdr:col>8</xdr:col>
      <xdr:colOff>361950</xdr:colOff>
      <xdr:row>20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5000625" y="3352800"/>
          <a:ext cx="45720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20</xdr:row>
      <xdr:rowOff>19050</xdr:rowOff>
    </xdr:from>
    <xdr:to>
      <xdr:col>9</xdr:col>
      <xdr:colOff>47625</xdr:colOff>
      <xdr:row>21</xdr:row>
      <xdr:rowOff>47625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543550" y="3257550"/>
          <a:ext cx="20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</a:t>
          </a:r>
        </a:p>
      </xdr:txBody>
    </xdr:sp>
    <xdr:clientData/>
  </xdr:twoCellAnchor>
  <xdr:twoCellAnchor>
    <xdr:from>
      <xdr:col>7</xdr:col>
      <xdr:colOff>514350</xdr:colOff>
      <xdr:row>19</xdr:row>
      <xdr:rowOff>0</xdr:rowOff>
    </xdr:from>
    <xdr:to>
      <xdr:col>9</xdr:col>
      <xdr:colOff>447675</xdr:colOff>
      <xdr:row>19</xdr:row>
      <xdr:rowOff>0</xdr:rowOff>
    </xdr:to>
    <xdr:sp>
      <xdr:nvSpPr>
        <xdr:cNvPr id="86" name="Line 86"/>
        <xdr:cNvSpPr>
          <a:spLocks/>
        </xdr:cNvSpPr>
      </xdr:nvSpPr>
      <xdr:spPr>
        <a:xfrm>
          <a:off x="5000625" y="30765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76200</xdr:rowOff>
    </xdr:from>
    <xdr:to>
      <xdr:col>9</xdr:col>
      <xdr:colOff>390525</xdr:colOff>
      <xdr:row>23</xdr:row>
      <xdr:rowOff>76200</xdr:rowOff>
    </xdr:to>
    <xdr:sp>
      <xdr:nvSpPr>
        <xdr:cNvPr id="87" name="Line 87"/>
        <xdr:cNvSpPr>
          <a:spLocks/>
        </xdr:cNvSpPr>
      </xdr:nvSpPr>
      <xdr:spPr>
        <a:xfrm>
          <a:off x="5000625" y="38004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20</xdr:row>
      <xdr:rowOff>95250</xdr:rowOff>
    </xdr:from>
    <xdr:to>
      <xdr:col>9</xdr:col>
      <xdr:colOff>247650</xdr:colOff>
      <xdr:row>20</xdr:row>
      <xdr:rowOff>104775</xdr:rowOff>
    </xdr:to>
    <xdr:sp>
      <xdr:nvSpPr>
        <xdr:cNvPr id="88" name="Line 88"/>
        <xdr:cNvSpPr>
          <a:spLocks/>
        </xdr:cNvSpPr>
      </xdr:nvSpPr>
      <xdr:spPr>
        <a:xfrm flipV="1">
          <a:off x="5000625" y="33337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19</xdr:row>
      <xdr:rowOff>9525</xdr:rowOff>
    </xdr:from>
    <xdr:to>
      <xdr:col>9</xdr:col>
      <xdr:colOff>85725</xdr:colOff>
      <xdr:row>20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5791200" y="3086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19</xdr:row>
      <xdr:rowOff>9525</xdr:rowOff>
    </xdr:from>
    <xdr:to>
      <xdr:col>9</xdr:col>
      <xdr:colOff>371475</xdr:colOff>
      <xdr:row>23</xdr:row>
      <xdr:rowOff>85725</xdr:rowOff>
    </xdr:to>
    <xdr:sp>
      <xdr:nvSpPr>
        <xdr:cNvPr id="90" name="Line 90"/>
        <xdr:cNvSpPr>
          <a:spLocks/>
        </xdr:cNvSpPr>
      </xdr:nvSpPr>
      <xdr:spPr>
        <a:xfrm>
          <a:off x="6076950" y="30861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20</xdr:row>
      <xdr:rowOff>95250</xdr:rowOff>
    </xdr:from>
    <xdr:to>
      <xdr:col>9</xdr:col>
      <xdr:colOff>561975</xdr:colOff>
      <xdr:row>21</xdr:row>
      <xdr:rowOff>133350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34100" y="3333750"/>
          <a:ext cx="133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180975</xdr:colOff>
      <xdr:row>19</xdr:row>
      <xdr:rowOff>38100</xdr:rowOff>
    </xdr:from>
    <xdr:to>
      <xdr:col>9</xdr:col>
      <xdr:colOff>371475</xdr:colOff>
      <xdr:row>20</xdr:row>
      <xdr:rowOff>28575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886450" y="31146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h1</a:t>
          </a:r>
        </a:p>
      </xdr:txBody>
    </xdr:sp>
    <xdr:clientData/>
  </xdr:twoCellAnchor>
  <xdr:twoCellAnchor>
    <xdr:from>
      <xdr:col>8</xdr:col>
      <xdr:colOff>476250</xdr:colOff>
      <xdr:row>69</xdr:row>
      <xdr:rowOff>114300</xdr:rowOff>
    </xdr:from>
    <xdr:to>
      <xdr:col>9</xdr:col>
      <xdr:colOff>209550</xdr:colOff>
      <xdr:row>70</xdr:row>
      <xdr:rowOff>57150</xdr:rowOff>
    </xdr:to>
    <xdr:sp>
      <xdr:nvSpPr>
        <xdr:cNvPr id="93" name="Rectangle 93"/>
        <xdr:cNvSpPr>
          <a:spLocks/>
        </xdr:cNvSpPr>
      </xdr:nvSpPr>
      <xdr:spPr>
        <a:xfrm rot="16200000">
          <a:off x="5572125" y="11287125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68</xdr:row>
      <xdr:rowOff>123825</xdr:rowOff>
    </xdr:from>
    <xdr:to>
      <xdr:col>9</xdr:col>
      <xdr:colOff>47625</xdr:colOff>
      <xdr:row>69</xdr:row>
      <xdr:rowOff>114300</xdr:rowOff>
    </xdr:to>
    <xdr:sp>
      <xdr:nvSpPr>
        <xdr:cNvPr id="94" name="Line 94"/>
        <xdr:cNvSpPr>
          <a:spLocks/>
        </xdr:cNvSpPr>
      </xdr:nvSpPr>
      <xdr:spPr>
        <a:xfrm flipH="1">
          <a:off x="5648325" y="11134725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68</xdr:row>
      <xdr:rowOff>123825</xdr:rowOff>
    </xdr:from>
    <xdr:to>
      <xdr:col>9</xdr:col>
      <xdr:colOff>123825</xdr:colOff>
      <xdr:row>69</xdr:row>
      <xdr:rowOff>114300</xdr:rowOff>
    </xdr:to>
    <xdr:sp>
      <xdr:nvSpPr>
        <xdr:cNvPr id="95" name="Line 95"/>
        <xdr:cNvSpPr>
          <a:spLocks/>
        </xdr:cNvSpPr>
      </xdr:nvSpPr>
      <xdr:spPr>
        <a:xfrm>
          <a:off x="5743575" y="11134725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65</xdr:row>
      <xdr:rowOff>114300</xdr:rowOff>
    </xdr:from>
    <xdr:to>
      <xdr:col>9</xdr:col>
      <xdr:colOff>47625</xdr:colOff>
      <xdr:row>68</xdr:row>
      <xdr:rowOff>133350</xdr:rowOff>
    </xdr:to>
    <xdr:sp>
      <xdr:nvSpPr>
        <xdr:cNvPr id="96" name="Line 96"/>
        <xdr:cNvSpPr>
          <a:spLocks/>
        </xdr:cNvSpPr>
      </xdr:nvSpPr>
      <xdr:spPr>
        <a:xfrm flipH="1" flipV="1">
          <a:off x="5743575" y="10639425"/>
          <a:ext cx="9525" cy="504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67</xdr:row>
      <xdr:rowOff>0</xdr:rowOff>
    </xdr:from>
    <xdr:to>
      <xdr:col>9</xdr:col>
      <xdr:colOff>47625</xdr:colOff>
      <xdr:row>68</xdr:row>
      <xdr:rowOff>123825</xdr:rowOff>
    </xdr:to>
    <xdr:sp>
      <xdr:nvSpPr>
        <xdr:cNvPr id="97" name="Line 97"/>
        <xdr:cNvSpPr>
          <a:spLocks/>
        </xdr:cNvSpPr>
      </xdr:nvSpPr>
      <xdr:spPr>
        <a:xfrm flipV="1">
          <a:off x="5753100" y="10848975"/>
          <a:ext cx="0" cy="2857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69</xdr:row>
      <xdr:rowOff>0</xdr:rowOff>
    </xdr:from>
    <xdr:to>
      <xdr:col>9</xdr:col>
      <xdr:colOff>419100</xdr:colOff>
      <xdr:row>70</xdr:row>
      <xdr:rowOff>28575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5924550" y="111728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Xb</a:t>
          </a:r>
        </a:p>
      </xdr:txBody>
    </xdr:sp>
    <xdr:clientData/>
  </xdr:twoCellAnchor>
  <xdr:twoCellAnchor>
    <xdr:from>
      <xdr:col>9</xdr:col>
      <xdr:colOff>66675</xdr:colOff>
      <xdr:row>65</xdr:row>
      <xdr:rowOff>123825</xdr:rowOff>
    </xdr:from>
    <xdr:to>
      <xdr:col>9</xdr:col>
      <xdr:colOff>600075</xdr:colOff>
      <xdr:row>65</xdr:row>
      <xdr:rowOff>133350</xdr:rowOff>
    </xdr:to>
    <xdr:sp>
      <xdr:nvSpPr>
        <xdr:cNvPr id="99" name="Line 99"/>
        <xdr:cNvSpPr>
          <a:spLocks/>
        </xdr:cNvSpPr>
      </xdr:nvSpPr>
      <xdr:spPr>
        <a:xfrm>
          <a:off x="5772150" y="10648950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68</xdr:row>
      <xdr:rowOff>123825</xdr:rowOff>
    </xdr:from>
    <xdr:to>
      <xdr:col>9</xdr:col>
      <xdr:colOff>276225</xdr:colOff>
      <xdr:row>68</xdr:row>
      <xdr:rowOff>123825</xdr:rowOff>
    </xdr:to>
    <xdr:sp>
      <xdr:nvSpPr>
        <xdr:cNvPr id="100" name="Line 100"/>
        <xdr:cNvSpPr>
          <a:spLocks/>
        </xdr:cNvSpPr>
      </xdr:nvSpPr>
      <xdr:spPr>
        <a:xfrm>
          <a:off x="5753100" y="11134725"/>
          <a:ext cx="228600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67</xdr:row>
      <xdr:rowOff>38100</xdr:rowOff>
    </xdr:from>
    <xdr:to>
      <xdr:col>8</xdr:col>
      <xdr:colOff>552450</xdr:colOff>
      <xdr:row>68</xdr:row>
      <xdr:rowOff>57150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419725" y="10887075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Ya</a:t>
          </a:r>
        </a:p>
      </xdr:txBody>
    </xdr:sp>
    <xdr:clientData/>
  </xdr:twoCellAnchor>
  <xdr:twoCellAnchor>
    <xdr:from>
      <xdr:col>9</xdr:col>
      <xdr:colOff>38100</xdr:colOff>
      <xdr:row>67</xdr:row>
      <xdr:rowOff>19050</xdr:rowOff>
    </xdr:from>
    <xdr:to>
      <xdr:col>9</xdr:col>
      <xdr:colOff>409575</xdr:colOff>
      <xdr:row>67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5743575" y="10868025"/>
          <a:ext cx="371475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65</xdr:row>
      <xdr:rowOff>123825</xdr:rowOff>
    </xdr:from>
    <xdr:to>
      <xdr:col>9</xdr:col>
      <xdr:colOff>190500</xdr:colOff>
      <xdr:row>67</xdr:row>
      <xdr:rowOff>19050</xdr:rowOff>
    </xdr:to>
    <xdr:sp>
      <xdr:nvSpPr>
        <xdr:cNvPr id="103" name="Line 103"/>
        <xdr:cNvSpPr>
          <a:spLocks/>
        </xdr:cNvSpPr>
      </xdr:nvSpPr>
      <xdr:spPr>
        <a:xfrm>
          <a:off x="5895975" y="10648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65</xdr:row>
      <xdr:rowOff>133350</xdr:rowOff>
    </xdr:from>
    <xdr:to>
      <xdr:col>9</xdr:col>
      <xdr:colOff>466725</xdr:colOff>
      <xdr:row>68</xdr:row>
      <xdr:rowOff>133350</xdr:rowOff>
    </xdr:to>
    <xdr:sp>
      <xdr:nvSpPr>
        <xdr:cNvPr id="104" name="Line 104"/>
        <xdr:cNvSpPr>
          <a:spLocks/>
        </xdr:cNvSpPr>
      </xdr:nvSpPr>
      <xdr:spPr>
        <a:xfrm>
          <a:off x="6172200" y="10658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67</xdr:row>
      <xdr:rowOff>57150</xdr:rowOff>
    </xdr:from>
    <xdr:to>
      <xdr:col>9</xdr:col>
      <xdr:colOff>352425</xdr:colOff>
      <xdr:row>68</xdr:row>
      <xdr:rowOff>57150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829300" y="10906125"/>
          <a:ext cx="228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</a:t>
          </a:r>
        </a:p>
      </xdr:txBody>
    </xdr:sp>
    <xdr:clientData/>
  </xdr:twoCellAnchor>
  <xdr:twoCellAnchor>
    <xdr:from>
      <xdr:col>9</xdr:col>
      <xdr:colOff>228600</xdr:colOff>
      <xdr:row>66</xdr:row>
      <xdr:rowOff>9525</xdr:rowOff>
    </xdr:from>
    <xdr:to>
      <xdr:col>9</xdr:col>
      <xdr:colOff>419100</xdr:colOff>
      <xdr:row>66</xdr:row>
      <xdr:rowOff>152400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934075" y="106965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h1</a:t>
          </a:r>
        </a:p>
      </xdr:txBody>
    </xdr:sp>
    <xdr:clientData/>
  </xdr:twoCellAnchor>
  <xdr:twoCellAnchor>
    <xdr:from>
      <xdr:col>9</xdr:col>
      <xdr:colOff>466725</xdr:colOff>
      <xdr:row>66</xdr:row>
      <xdr:rowOff>133350</xdr:rowOff>
    </xdr:from>
    <xdr:to>
      <xdr:col>10</xdr:col>
      <xdr:colOff>0</xdr:colOff>
      <xdr:row>67</xdr:row>
      <xdr:rowOff>114300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6172200" y="108204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161925</xdr:colOff>
      <xdr:row>66</xdr:row>
      <xdr:rowOff>133350</xdr:rowOff>
    </xdr:from>
    <xdr:to>
      <xdr:col>7</xdr:col>
      <xdr:colOff>238125</xdr:colOff>
      <xdr:row>67</xdr:row>
      <xdr:rowOff>47625</xdr:rowOff>
    </xdr:to>
    <xdr:sp>
      <xdr:nvSpPr>
        <xdr:cNvPr id="108" name="Line 108"/>
        <xdr:cNvSpPr>
          <a:spLocks/>
        </xdr:cNvSpPr>
      </xdr:nvSpPr>
      <xdr:spPr>
        <a:xfrm flipH="1">
          <a:off x="4648200" y="108204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67</xdr:row>
      <xdr:rowOff>57150</xdr:rowOff>
    </xdr:from>
    <xdr:to>
      <xdr:col>7</xdr:col>
      <xdr:colOff>257175</xdr:colOff>
      <xdr:row>67</xdr:row>
      <xdr:rowOff>133350</xdr:rowOff>
    </xdr:to>
    <xdr:sp>
      <xdr:nvSpPr>
        <xdr:cNvPr id="109" name="Line 109"/>
        <xdr:cNvSpPr>
          <a:spLocks/>
        </xdr:cNvSpPr>
      </xdr:nvSpPr>
      <xdr:spPr>
        <a:xfrm>
          <a:off x="4648200" y="1090612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10</xdr:row>
      <xdr:rowOff>28575</xdr:rowOff>
    </xdr:from>
    <xdr:to>
      <xdr:col>6</xdr:col>
      <xdr:colOff>57150</xdr:colOff>
      <xdr:row>10</xdr:row>
      <xdr:rowOff>104775</xdr:rowOff>
    </xdr:to>
    <xdr:sp>
      <xdr:nvSpPr>
        <xdr:cNvPr id="110" name="Line 110"/>
        <xdr:cNvSpPr>
          <a:spLocks/>
        </xdr:cNvSpPr>
      </xdr:nvSpPr>
      <xdr:spPr>
        <a:xfrm flipH="1">
          <a:off x="3857625" y="16478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10</xdr:row>
      <xdr:rowOff>114300</xdr:rowOff>
    </xdr:from>
    <xdr:to>
      <xdr:col>6</xdr:col>
      <xdr:colOff>76200</xdr:colOff>
      <xdr:row>11</xdr:row>
      <xdr:rowOff>28575</xdr:rowOff>
    </xdr:to>
    <xdr:sp>
      <xdr:nvSpPr>
        <xdr:cNvPr id="111" name="Line 111"/>
        <xdr:cNvSpPr>
          <a:spLocks/>
        </xdr:cNvSpPr>
      </xdr:nvSpPr>
      <xdr:spPr>
        <a:xfrm>
          <a:off x="3857625" y="173355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85725</xdr:rowOff>
    </xdr:from>
    <xdr:to>
      <xdr:col>9</xdr:col>
      <xdr:colOff>76200</xdr:colOff>
      <xdr:row>66</xdr:row>
      <xdr:rowOff>0</xdr:rowOff>
    </xdr:to>
    <xdr:sp>
      <xdr:nvSpPr>
        <xdr:cNvPr id="112" name="Oval 112"/>
        <xdr:cNvSpPr>
          <a:spLocks/>
        </xdr:cNvSpPr>
      </xdr:nvSpPr>
      <xdr:spPr>
        <a:xfrm>
          <a:off x="5705475" y="10610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68</xdr:row>
      <xdr:rowOff>47625</xdr:rowOff>
    </xdr:from>
    <xdr:to>
      <xdr:col>5</xdr:col>
      <xdr:colOff>581025</xdr:colOff>
      <xdr:row>69</xdr:row>
      <xdr:rowOff>114300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3667125" y="11058525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А</a:t>
          </a:r>
        </a:p>
      </xdr:txBody>
    </xdr:sp>
    <xdr:clientData/>
  </xdr:twoCellAnchor>
  <xdr:twoCellAnchor>
    <xdr:from>
      <xdr:col>8</xdr:col>
      <xdr:colOff>295275</xdr:colOff>
      <xdr:row>68</xdr:row>
      <xdr:rowOff>142875</xdr:rowOff>
    </xdr:from>
    <xdr:to>
      <xdr:col>8</xdr:col>
      <xdr:colOff>476250</xdr:colOff>
      <xdr:row>70</xdr:row>
      <xdr:rowOff>47625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5391150" y="11153775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В</a:t>
          </a:r>
        </a:p>
      </xdr:txBody>
    </xdr:sp>
    <xdr:clientData/>
  </xdr:twoCellAnchor>
  <xdr:twoCellAnchor>
    <xdr:from>
      <xdr:col>9</xdr:col>
      <xdr:colOff>66675</xdr:colOff>
      <xdr:row>64</xdr:row>
      <xdr:rowOff>28575</xdr:rowOff>
    </xdr:from>
    <xdr:to>
      <xdr:col>9</xdr:col>
      <xdr:colOff>247650</xdr:colOff>
      <xdr:row>65</xdr:row>
      <xdr:rowOff>95250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5772150" y="10391775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152400</xdr:rowOff>
    </xdr:from>
    <xdr:to>
      <xdr:col>9</xdr:col>
      <xdr:colOff>0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4864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3</xdr:row>
      <xdr:rowOff>152400</xdr:rowOff>
    </xdr:from>
    <xdr:to>
      <xdr:col>8</xdr:col>
      <xdr:colOff>600075</xdr:colOff>
      <xdr:row>6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5476875" y="638175"/>
          <a:ext cx="0" cy="47625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7</xdr:row>
      <xdr:rowOff>0</xdr:rowOff>
    </xdr:from>
    <xdr:to>
      <xdr:col>9</xdr:col>
      <xdr:colOff>361950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5476875" y="1133475"/>
          <a:ext cx="371475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5838825" y="1133475"/>
          <a:ext cx="866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4</xdr:row>
      <xdr:rowOff>0</xdr:rowOff>
    </xdr:from>
    <xdr:to>
      <xdr:col>11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6219825" y="647700"/>
          <a:ext cx="485775" cy="4857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705600" y="113347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6496050" y="1295400"/>
          <a:ext cx="209550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486525" y="1457325"/>
          <a:ext cx="219075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6477000" y="1619250"/>
          <a:ext cx="228600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10</xdr:row>
      <xdr:rowOff>152400</xdr:rowOff>
    </xdr:from>
    <xdr:to>
      <xdr:col>11</xdr:col>
      <xdr:colOff>9525</xdr:colOff>
      <xdr:row>10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5476875" y="17716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7</xdr:row>
      <xdr:rowOff>0</xdr:rowOff>
    </xdr:from>
    <xdr:to>
      <xdr:col>11</xdr:col>
      <xdr:colOff>333375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7029450" y="1133475"/>
          <a:ext cx="9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7</xdr:row>
      <xdr:rowOff>0</xdr:rowOff>
    </xdr:from>
    <xdr:to>
      <xdr:col>8</xdr:col>
      <xdr:colOff>600075</xdr:colOff>
      <xdr:row>8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5476875" y="1133475"/>
          <a:ext cx="0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5</xdr:row>
      <xdr:rowOff>152400</xdr:rowOff>
    </xdr:from>
    <xdr:to>
      <xdr:col>9</xdr:col>
      <xdr:colOff>0</xdr:colOff>
      <xdr:row>6</xdr:row>
      <xdr:rowOff>66675</xdr:rowOff>
    </xdr:to>
    <xdr:sp>
      <xdr:nvSpPr>
        <xdr:cNvPr id="13" name="Line 13"/>
        <xdr:cNvSpPr>
          <a:spLocks/>
        </xdr:cNvSpPr>
      </xdr:nvSpPr>
      <xdr:spPr>
        <a:xfrm flipH="1">
          <a:off x="5381625" y="96202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7</xdr:row>
      <xdr:rowOff>85725</xdr:rowOff>
    </xdr:from>
    <xdr:to>
      <xdr:col>8</xdr:col>
      <xdr:colOff>600075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372100" y="1219200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7</xdr:row>
      <xdr:rowOff>0</xdr:rowOff>
    </xdr:from>
    <xdr:to>
      <xdr:col>9</xdr:col>
      <xdr:colOff>0</xdr:colOff>
      <xdr:row>7</xdr:row>
      <xdr:rowOff>76200</xdr:rowOff>
    </xdr:to>
    <xdr:sp>
      <xdr:nvSpPr>
        <xdr:cNvPr id="15" name="Line 15"/>
        <xdr:cNvSpPr>
          <a:spLocks/>
        </xdr:cNvSpPr>
      </xdr:nvSpPr>
      <xdr:spPr>
        <a:xfrm flipH="1">
          <a:off x="5381625" y="113347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6</xdr:row>
      <xdr:rowOff>66675</xdr:rowOff>
    </xdr:from>
    <xdr:to>
      <xdr:col>9</xdr:col>
      <xdr:colOff>0</xdr:colOff>
      <xdr:row>6</xdr:row>
      <xdr:rowOff>142875</xdr:rowOff>
    </xdr:to>
    <xdr:sp>
      <xdr:nvSpPr>
        <xdr:cNvPr id="16" name="Line 16"/>
        <xdr:cNvSpPr>
          <a:spLocks/>
        </xdr:cNvSpPr>
      </xdr:nvSpPr>
      <xdr:spPr>
        <a:xfrm flipH="1">
          <a:off x="5381625" y="103822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11</xdr:row>
      <xdr:rowOff>114300</xdr:rowOff>
    </xdr:from>
    <xdr:to>
      <xdr:col>9</xdr:col>
      <xdr:colOff>590550</xdr:colOff>
      <xdr:row>12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943600" y="18954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390525</xdr:colOff>
      <xdr:row>7</xdr:row>
      <xdr:rowOff>152400</xdr:rowOff>
    </xdr:from>
    <xdr:to>
      <xdr:col>11</xdr:col>
      <xdr:colOff>542925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096125" y="1285875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10</xdr:col>
      <xdr:colOff>304800</xdr:colOff>
      <xdr:row>4</xdr:row>
      <xdr:rowOff>0</xdr:rowOff>
    </xdr:from>
    <xdr:to>
      <xdr:col>10</xdr:col>
      <xdr:colOff>495300</xdr:colOff>
      <xdr:row>5</xdr:row>
      <xdr:rowOff>9525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400800" y="6477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209550</xdr:colOff>
      <xdr:row>9</xdr:row>
      <xdr:rowOff>9525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096000" y="12954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8</xdr:col>
      <xdr:colOff>190500</xdr:colOff>
      <xdr:row>6</xdr:row>
      <xdr:rowOff>76200</xdr:rowOff>
    </xdr:from>
    <xdr:to>
      <xdr:col>8</xdr:col>
      <xdr:colOff>466725</xdr:colOff>
      <xdr:row>7</xdr:row>
      <xdr:rowOff>76200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067300" y="104775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т.А</a:t>
          </a:r>
        </a:p>
      </xdr:txBody>
    </xdr:sp>
    <xdr:clientData/>
  </xdr:twoCellAnchor>
  <xdr:twoCellAnchor>
    <xdr:from>
      <xdr:col>10</xdr:col>
      <xdr:colOff>142875</xdr:colOff>
      <xdr:row>5</xdr:row>
      <xdr:rowOff>47625</xdr:rowOff>
    </xdr:from>
    <xdr:to>
      <xdr:col>10</xdr:col>
      <xdr:colOff>295275</xdr:colOff>
      <xdr:row>6</xdr:row>
      <xdr:rowOff>38100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238875" y="8572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</a:t>
          </a:r>
        </a:p>
      </xdr:txBody>
    </xdr:sp>
    <xdr:clientData/>
  </xdr:twoCellAnchor>
  <xdr:twoCellAnchor>
    <xdr:from>
      <xdr:col>8</xdr:col>
      <xdr:colOff>333375</xdr:colOff>
      <xdr:row>3</xdr:row>
      <xdr:rowOff>95250</xdr:rowOff>
    </xdr:from>
    <xdr:to>
      <xdr:col>8</xdr:col>
      <xdr:colOff>571500</xdr:colOff>
      <xdr:row>4</xdr:row>
      <xdr:rowOff>123825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210175" y="58102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Уа</a:t>
          </a:r>
        </a:p>
      </xdr:txBody>
    </xdr:sp>
    <xdr:clientData/>
  </xdr:twoCellAnchor>
  <xdr:twoCellAnchor>
    <xdr:from>
      <xdr:col>9</xdr:col>
      <xdr:colOff>238125</xdr:colOff>
      <xdr:row>5</xdr:row>
      <xdr:rowOff>66675</xdr:rowOff>
    </xdr:from>
    <xdr:to>
      <xdr:col>9</xdr:col>
      <xdr:colOff>457200</xdr:colOff>
      <xdr:row>6</xdr:row>
      <xdr:rowOff>95250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24525" y="87630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Ха</a:t>
          </a:r>
        </a:p>
      </xdr:txBody>
    </xdr:sp>
    <xdr:clientData/>
  </xdr:twoCellAnchor>
  <xdr:twoCellAnchor>
    <xdr:from>
      <xdr:col>8</xdr:col>
      <xdr:colOff>123825</xdr:colOff>
      <xdr:row>3</xdr:row>
      <xdr:rowOff>47625</xdr:rowOff>
    </xdr:from>
    <xdr:to>
      <xdr:col>8</xdr:col>
      <xdr:colOff>123825</xdr:colOff>
      <xdr:row>13</xdr:row>
      <xdr:rowOff>0</xdr:rowOff>
    </xdr:to>
    <xdr:sp>
      <xdr:nvSpPr>
        <xdr:cNvPr id="25" name="Line 25"/>
        <xdr:cNvSpPr>
          <a:spLocks/>
        </xdr:cNvSpPr>
      </xdr:nvSpPr>
      <xdr:spPr>
        <a:xfrm>
          <a:off x="5000625" y="533400"/>
          <a:ext cx="0" cy="1571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38100</xdr:rowOff>
    </xdr:from>
    <xdr:to>
      <xdr:col>12</xdr:col>
      <xdr:colOff>9525</xdr:colOff>
      <xdr:row>12</xdr:row>
      <xdr:rowOff>152400</xdr:rowOff>
    </xdr:to>
    <xdr:sp>
      <xdr:nvSpPr>
        <xdr:cNvPr id="26" name="Line 27"/>
        <xdr:cNvSpPr>
          <a:spLocks/>
        </xdr:cNvSpPr>
      </xdr:nvSpPr>
      <xdr:spPr>
        <a:xfrm>
          <a:off x="7324725" y="523875"/>
          <a:ext cx="0" cy="1571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66675</xdr:rowOff>
    </xdr:from>
    <xdr:to>
      <xdr:col>12</xdr:col>
      <xdr:colOff>28575</xdr:colOff>
      <xdr:row>3</xdr:row>
      <xdr:rowOff>66675</xdr:rowOff>
    </xdr:to>
    <xdr:sp>
      <xdr:nvSpPr>
        <xdr:cNvPr id="27" name="Line 28"/>
        <xdr:cNvSpPr>
          <a:spLocks/>
        </xdr:cNvSpPr>
      </xdr:nvSpPr>
      <xdr:spPr>
        <a:xfrm>
          <a:off x="4981575" y="552450"/>
          <a:ext cx="23622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133350</xdr:rowOff>
    </xdr:from>
    <xdr:to>
      <xdr:col>12</xdr:col>
      <xdr:colOff>38100</xdr:colOff>
      <xdr:row>12</xdr:row>
      <xdr:rowOff>133350</xdr:rowOff>
    </xdr:to>
    <xdr:sp>
      <xdr:nvSpPr>
        <xdr:cNvPr id="28" name="Line 29"/>
        <xdr:cNvSpPr>
          <a:spLocks/>
        </xdr:cNvSpPr>
      </xdr:nvSpPr>
      <xdr:spPr>
        <a:xfrm>
          <a:off x="4991100" y="2076450"/>
          <a:ext cx="23622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18</xdr:row>
      <xdr:rowOff>104775</xdr:rowOff>
    </xdr:from>
    <xdr:to>
      <xdr:col>11</xdr:col>
      <xdr:colOff>9525</xdr:colOff>
      <xdr:row>18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5476875" y="3019425"/>
          <a:ext cx="1238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15</xdr:row>
      <xdr:rowOff>104775</xdr:rowOff>
    </xdr:from>
    <xdr:to>
      <xdr:col>11</xdr:col>
      <xdr:colOff>9525</xdr:colOff>
      <xdr:row>18</xdr:row>
      <xdr:rowOff>104775</xdr:rowOff>
    </xdr:to>
    <xdr:sp>
      <xdr:nvSpPr>
        <xdr:cNvPr id="30" name="Line 33"/>
        <xdr:cNvSpPr>
          <a:spLocks/>
        </xdr:cNvSpPr>
      </xdr:nvSpPr>
      <xdr:spPr>
        <a:xfrm>
          <a:off x="6229350" y="2533650"/>
          <a:ext cx="485775" cy="4857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104775</xdr:rowOff>
    </xdr:from>
    <xdr:to>
      <xdr:col>11</xdr:col>
      <xdr:colOff>9525</xdr:colOff>
      <xdr:row>21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6715125" y="301942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104775</xdr:rowOff>
    </xdr:from>
    <xdr:to>
      <xdr:col>11</xdr:col>
      <xdr:colOff>9525</xdr:colOff>
      <xdr:row>19</xdr:row>
      <xdr:rowOff>104775</xdr:rowOff>
    </xdr:to>
    <xdr:sp>
      <xdr:nvSpPr>
        <xdr:cNvPr id="32" name="Line 35"/>
        <xdr:cNvSpPr>
          <a:spLocks/>
        </xdr:cNvSpPr>
      </xdr:nvSpPr>
      <xdr:spPr>
        <a:xfrm>
          <a:off x="6505575" y="3181350"/>
          <a:ext cx="209550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20</xdr:row>
      <xdr:rowOff>104775</xdr:rowOff>
    </xdr:from>
    <xdr:to>
      <xdr:col>11</xdr:col>
      <xdr:colOff>9525</xdr:colOff>
      <xdr:row>20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6496050" y="3343275"/>
          <a:ext cx="219075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104775</xdr:rowOff>
    </xdr:from>
    <xdr:to>
      <xdr:col>11</xdr:col>
      <xdr:colOff>9525</xdr:colOff>
      <xdr:row>21</xdr:row>
      <xdr:rowOff>104775</xdr:rowOff>
    </xdr:to>
    <xdr:sp>
      <xdr:nvSpPr>
        <xdr:cNvPr id="34" name="Line 37"/>
        <xdr:cNvSpPr>
          <a:spLocks/>
        </xdr:cNvSpPr>
      </xdr:nvSpPr>
      <xdr:spPr>
        <a:xfrm>
          <a:off x="6486525" y="3505200"/>
          <a:ext cx="228600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23</xdr:row>
      <xdr:rowOff>0</xdr:rowOff>
    </xdr:from>
    <xdr:to>
      <xdr:col>11</xdr:col>
      <xdr:colOff>19050</xdr:colOff>
      <xdr:row>23</xdr:row>
      <xdr:rowOff>9525</xdr:rowOff>
    </xdr:to>
    <xdr:sp>
      <xdr:nvSpPr>
        <xdr:cNvPr id="35" name="Line 38"/>
        <xdr:cNvSpPr>
          <a:spLocks/>
        </xdr:cNvSpPr>
      </xdr:nvSpPr>
      <xdr:spPr>
        <a:xfrm>
          <a:off x="5591175" y="3724275"/>
          <a:ext cx="1133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104775</xdr:rowOff>
    </xdr:from>
    <xdr:to>
      <xdr:col>11</xdr:col>
      <xdr:colOff>333375</xdr:colOff>
      <xdr:row>21</xdr:row>
      <xdr:rowOff>104775</xdr:rowOff>
    </xdr:to>
    <xdr:sp>
      <xdr:nvSpPr>
        <xdr:cNvPr id="36" name="Line 39"/>
        <xdr:cNvSpPr>
          <a:spLocks/>
        </xdr:cNvSpPr>
      </xdr:nvSpPr>
      <xdr:spPr>
        <a:xfrm>
          <a:off x="7038975" y="3019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104775</xdr:rowOff>
    </xdr:from>
    <xdr:to>
      <xdr:col>9</xdr:col>
      <xdr:colOff>123825</xdr:colOff>
      <xdr:row>20</xdr:row>
      <xdr:rowOff>152400</xdr:rowOff>
    </xdr:to>
    <xdr:sp>
      <xdr:nvSpPr>
        <xdr:cNvPr id="37" name="Line 40"/>
        <xdr:cNvSpPr>
          <a:spLocks/>
        </xdr:cNvSpPr>
      </xdr:nvSpPr>
      <xdr:spPr>
        <a:xfrm>
          <a:off x="5600700" y="3019425"/>
          <a:ext cx="9525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23</xdr:row>
      <xdr:rowOff>57150</xdr:rowOff>
    </xdr:from>
    <xdr:to>
      <xdr:col>9</xdr:col>
      <xdr:colOff>600075</xdr:colOff>
      <xdr:row>24</xdr:row>
      <xdr:rowOff>47625</xdr:rowOff>
    </xdr:to>
    <xdr:sp>
      <xdr:nvSpPr>
        <xdr:cNvPr id="38" name="TextBox 41"/>
        <xdr:cNvSpPr txBox="1">
          <a:spLocks noChangeArrowheads="1"/>
        </xdr:cNvSpPr>
      </xdr:nvSpPr>
      <xdr:spPr>
        <a:xfrm>
          <a:off x="5953125" y="37814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400050</xdr:colOff>
      <xdr:row>19</xdr:row>
      <xdr:rowOff>95250</xdr:rowOff>
    </xdr:from>
    <xdr:to>
      <xdr:col>11</xdr:col>
      <xdr:colOff>552450</xdr:colOff>
      <xdr:row>20</xdr:row>
      <xdr:rowOff>104775</xdr:rowOff>
    </xdr:to>
    <xdr:sp>
      <xdr:nvSpPr>
        <xdr:cNvPr id="39" name="TextBox 42"/>
        <xdr:cNvSpPr txBox="1">
          <a:spLocks noChangeArrowheads="1"/>
        </xdr:cNvSpPr>
      </xdr:nvSpPr>
      <xdr:spPr>
        <a:xfrm>
          <a:off x="7105650" y="3171825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10</xdr:col>
      <xdr:colOff>314325</xdr:colOff>
      <xdr:row>15</xdr:row>
      <xdr:rowOff>104775</xdr:rowOff>
    </xdr:from>
    <xdr:to>
      <xdr:col>10</xdr:col>
      <xdr:colOff>504825</xdr:colOff>
      <xdr:row>16</xdr:row>
      <xdr:rowOff>114300</xdr:rowOff>
    </xdr:to>
    <xdr:sp>
      <xdr:nvSpPr>
        <xdr:cNvPr id="40" name="TextBox 43"/>
        <xdr:cNvSpPr txBox="1">
          <a:spLocks noChangeArrowheads="1"/>
        </xdr:cNvSpPr>
      </xdr:nvSpPr>
      <xdr:spPr>
        <a:xfrm>
          <a:off x="6410325" y="25336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8</xdr:col>
      <xdr:colOff>200025</xdr:colOff>
      <xdr:row>18</xdr:row>
      <xdr:rowOff>19050</xdr:rowOff>
    </xdr:from>
    <xdr:to>
      <xdr:col>8</xdr:col>
      <xdr:colOff>476250</xdr:colOff>
      <xdr:row>19</xdr:row>
      <xdr:rowOff>19050</xdr:rowOff>
    </xdr:to>
    <xdr:sp>
      <xdr:nvSpPr>
        <xdr:cNvPr id="41" name="TextBox 44"/>
        <xdr:cNvSpPr txBox="1">
          <a:spLocks noChangeArrowheads="1"/>
        </xdr:cNvSpPr>
      </xdr:nvSpPr>
      <xdr:spPr>
        <a:xfrm>
          <a:off x="5076825" y="293370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т.А</a:t>
          </a:r>
        </a:p>
      </xdr:txBody>
    </xdr:sp>
    <xdr:clientData/>
  </xdr:twoCellAnchor>
  <xdr:twoCellAnchor>
    <xdr:from>
      <xdr:col>10</xdr:col>
      <xdr:colOff>152400</xdr:colOff>
      <xdr:row>16</xdr:row>
      <xdr:rowOff>152400</xdr:rowOff>
    </xdr:from>
    <xdr:to>
      <xdr:col>10</xdr:col>
      <xdr:colOff>304800</xdr:colOff>
      <xdr:row>17</xdr:row>
      <xdr:rowOff>142875</xdr:rowOff>
    </xdr:to>
    <xdr:sp>
      <xdr:nvSpPr>
        <xdr:cNvPr id="42" name="TextBox 45"/>
        <xdr:cNvSpPr txBox="1">
          <a:spLocks noChangeArrowheads="1"/>
        </xdr:cNvSpPr>
      </xdr:nvSpPr>
      <xdr:spPr>
        <a:xfrm>
          <a:off x="6248400" y="27432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</a:t>
          </a:r>
        </a:p>
      </xdr:txBody>
    </xdr:sp>
    <xdr:clientData/>
  </xdr:twoCellAnchor>
  <xdr:twoCellAnchor>
    <xdr:from>
      <xdr:col>8</xdr:col>
      <xdr:colOff>133350</xdr:colOff>
      <xdr:row>14</xdr:row>
      <xdr:rowOff>152400</xdr:rowOff>
    </xdr:from>
    <xdr:to>
      <xdr:col>8</xdr:col>
      <xdr:colOff>133350</xdr:colOff>
      <xdr:row>24</xdr:row>
      <xdr:rowOff>104775</xdr:rowOff>
    </xdr:to>
    <xdr:sp>
      <xdr:nvSpPr>
        <xdr:cNvPr id="43" name="Line 46"/>
        <xdr:cNvSpPr>
          <a:spLocks/>
        </xdr:cNvSpPr>
      </xdr:nvSpPr>
      <xdr:spPr>
        <a:xfrm>
          <a:off x="5010150" y="2419350"/>
          <a:ext cx="0" cy="1571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142875</xdr:rowOff>
    </xdr:from>
    <xdr:to>
      <xdr:col>12</xdr:col>
      <xdr:colOff>19050</xdr:colOff>
      <xdr:row>24</xdr:row>
      <xdr:rowOff>95250</xdr:rowOff>
    </xdr:to>
    <xdr:sp>
      <xdr:nvSpPr>
        <xdr:cNvPr id="44" name="Line 47"/>
        <xdr:cNvSpPr>
          <a:spLocks/>
        </xdr:cNvSpPr>
      </xdr:nvSpPr>
      <xdr:spPr>
        <a:xfrm>
          <a:off x="7334250" y="2409825"/>
          <a:ext cx="0" cy="1571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9525</xdr:rowOff>
    </xdr:from>
    <xdr:to>
      <xdr:col>12</xdr:col>
      <xdr:colOff>38100</xdr:colOff>
      <xdr:row>15</xdr:row>
      <xdr:rowOff>9525</xdr:rowOff>
    </xdr:to>
    <xdr:sp>
      <xdr:nvSpPr>
        <xdr:cNvPr id="45" name="Line 48"/>
        <xdr:cNvSpPr>
          <a:spLocks/>
        </xdr:cNvSpPr>
      </xdr:nvSpPr>
      <xdr:spPr>
        <a:xfrm>
          <a:off x="4991100" y="2438400"/>
          <a:ext cx="23622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24</xdr:row>
      <xdr:rowOff>76200</xdr:rowOff>
    </xdr:from>
    <xdr:to>
      <xdr:col>12</xdr:col>
      <xdr:colOff>47625</xdr:colOff>
      <xdr:row>24</xdr:row>
      <xdr:rowOff>76200</xdr:rowOff>
    </xdr:to>
    <xdr:sp>
      <xdr:nvSpPr>
        <xdr:cNvPr id="46" name="Line 49"/>
        <xdr:cNvSpPr>
          <a:spLocks/>
        </xdr:cNvSpPr>
      </xdr:nvSpPr>
      <xdr:spPr>
        <a:xfrm>
          <a:off x="5000625" y="3962400"/>
          <a:ext cx="23622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26</xdr:row>
      <xdr:rowOff>104775</xdr:rowOff>
    </xdr:from>
    <xdr:to>
      <xdr:col>9</xdr:col>
      <xdr:colOff>114300</xdr:colOff>
      <xdr:row>29</xdr:row>
      <xdr:rowOff>95250</xdr:rowOff>
    </xdr:to>
    <xdr:sp>
      <xdr:nvSpPr>
        <xdr:cNvPr id="47" name="Line 50"/>
        <xdr:cNvSpPr>
          <a:spLocks/>
        </xdr:cNvSpPr>
      </xdr:nvSpPr>
      <xdr:spPr>
        <a:xfrm flipV="1">
          <a:off x="5600700" y="4314825"/>
          <a:ext cx="0" cy="47625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29</xdr:row>
      <xdr:rowOff>104775</xdr:rowOff>
    </xdr:from>
    <xdr:to>
      <xdr:col>11</xdr:col>
      <xdr:colOff>9525</xdr:colOff>
      <xdr:row>29</xdr:row>
      <xdr:rowOff>114300</xdr:rowOff>
    </xdr:to>
    <xdr:sp>
      <xdr:nvSpPr>
        <xdr:cNvPr id="48" name="Line 52"/>
        <xdr:cNvSpPr>
          <a:spLocks/>
        </xdr:cNvSpPr>
      </xdr:nvSpPr>
      <xdr:spPr>
        <a:xfrm>
          <a:off x="5476875" y="4800600"/>
          <a:ext cx="12382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26</xdr:row>
      <xdr:rowOff>114300</xdr:rowOff>
    </xdr:from>
    <xdr:to>
      <xdr:col>11</xdr:col>
      <xdr:colOff>9525</xdr:colOff>
      <xdr:row>29</xdr:row>
      <xdr:rowOff>114300</xdr:rowOff>
    </xdr:to>
    <xdr:sp>
      <xdr:nvSpPr>
        <xdr:cNvPr id="49" name="Line 53"/>
        <xdr:cNvSpPr>
          <a:spLocks/>
        </xdr:cNvSpPr>
      </xdr:nvSpPr>
      <xdr:spPr>
        <a:xfrm>
          <a:off x="6229350" y="4324350"/>
          <a:ext cx="485775" cy="4857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29</xdr:row>
      <xdr:rowOff>114300</xdr:rowOff>
    </xdr:from>
    <xdr:to>
      <xdr:col>11</xdr:col>
      <xdr:colOff>9525</xdr:colOff>
      <xdr:row>32</xdr:row>
      <xdr:rowOff>114300</xdr:rowOff>
    </xdr:to>
    <xdr:sp>
      <xdr:nvSpPr>
        <xdr:cNvPr id="50" name="Line 54"/>
        <xdr:cNvSpPr>
          <a:spLocks/>
        </xdr:cNvSpPr>
      </xdr:nvSpPr>
      <xdr:spPr>
        <a:xfrm>
          <a:off x="6715125" y="4810125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66675</xdr:rowOff>
    </xdr:from>
    <xdr:to>
      <xdr:col>11</xdr:col>
      <xdr:colOff>9525</xdr:colOff>
      <xdr:row>30</xdr:row>
      <xdr:rowOff>66675</xdr:rowOff>
    </xdr:to>
    <xdr:sp>
      <xdr:nvSpPr>
        <xdr:cNvPr id="51" name="Line 55"/>
        <xdr:cNvSpPr>
          <a:spLocks/>
        </xdr:cNvSpPr>
      </xdr:nvSpPr>
      <xdr:spPr>
        <a:xfrm>
          <a:off x="6505575" y="4924425"/>
          <a:ext cx="209550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9525</xdr:rowOff>
    </xdr:from>
    <xdr:to>
      <xdr:col>11</xdr:col>
      <xdr:colOff>9525</xdr:colOff>
      <xdr:row>31</xdr:row>
      <xdr:rowOff>9525</xdr:rowOff>
    </xdr:to>
    <xdr:sp>
      <xdr:nvSpPr>
        <xdr:cNvPr id="52" name="Line 56"/>
        <xdr:cNvSpPr>
          <a:spLocks/>
        </xdr:cNvSpPr>
      </xdr:nvSpPr>
      <xdr:spPr>
        <a:xfrm>
          <a:off x="6496050" y="5029200"/>
          <a:ext cx="219075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31</xdr:row>
      <xdr:rowOff>123825</xdr:rowOff>
    </xdr:from>
    <xdr:to>
      <xdr:col>11</xdr:col>
      <xdr:colOff>9525</xdr:colOff>
      <xdr:row>31</xdr:row>
      <xdr:rowOff>123825</xdr:rowOff>
    </xdr:to>
    <xdr:sp>
      <xdr:nvSpPr>
        <xdr:cNvPr id="53" name="Line 57"/>
        <xdr:cNvSpPr>
          <a:spLocks/>
        </xdr:cNvSpPr>
      </xdr:nvSpPr>
      <xdr:spPr>
        <a:xfrm>
          <a:off x="6486525" y="5143500"/>
          <a:ext cx="228600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33</xdr:row>
      <xdr:rowOff>104775</xdr:rowOff>
    </xdr:from>
    <xdr:to>
      <xdr:col>11</xdr:col>
      <xdr:colOff>19050</xdr:colOff>
      <xdr:row>33</xdr:row>
      <xdr:rowOff>114300</xdr:rowOff>
    </xdr:to>
    <xdr:sp>
      <xdr:nvSpPr>
        <xdr:cNvPr id="54" name="Line 58"/>
        <xdr:cNvSpPr>
          <a:spLocks/>
        </xdr:cNvSpPr>
      </xdr:nvSpPr>
      <xdr:spPr>
        <a:xfrm flipV="1">
          <a:off x="5638800" y="5448300"/>
          <a:ext cx="1085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29</xdr:row>
      <xdr:rowOff>114300</xdr:rowOff>
    </xdr:from>
    <xdr:to>
      <xdr:col>11</xdr:col>
      <xdr:colOff>333375</xdr:colOff>
      <xdr:row>32</xdr:row>
      <xdr:rowOff>95250</xdr:rowOff>
    </xdr:to>
    <xdr:sp>
      <xdr:nvSpPr>
        <xdr:cNvPr id="55" name="Line 59"/>
        <xdr:cNvSpPr>
          <a:spLocks/>
        </xdr:cNvSpPr>
      </xdr:nvSpPr>
      <xdr:spPr>
        <a:xfrm>
          <a:off x="7038975" y="4810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34</xdr:row>
      <xdr:rowOff>66675</xdr:rowOff>
    </xdr:from>
    <xdr:to>
      <xdr:col>9</xdr:col>
      <xdr:colOff>600075</xdr:colOff>
      <xdr:row>35</xdr:row>
      <xdr:rowOff>57150</xdr:rowOff>
    </xdr:to>
    <xdr:sp>
      <xdr:nvSpPr>
        <xdr:cNvPr id="56" name="TextBox 61"/>
        <xdr:cNvSpPr txBox="1">
          <a:spLocks noChangeArrowheads="1"/>
        </xdr:cNvSpPr>
      </xdr:nvSpPr>
      <xdr:spPr>
        <a:xfrm>
          <a:off x="5953125" y="55721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400050</xdr:colOff>
      <xdr:row>30</xdr:row>
      <xdr:rowOff>104775</xdr:rowOff>
    </xdr:from>
    <xdr:to>
      <xdr:col>11</xdr:col>
      <xdr:colOff>552450</xdr:colOff>
      <xdr:row>31</xdr:row>
      <xdr:rowOff>114300</xdr:rowOff>
    </xdr:to>
    <xdr:sp>
      <xdr:nvSpPr>
        <xdr:cNvPr id="57" name="TextBox 62"/>
        <xdr:cNvSpPr txBox="1">
          <a:spLocks noChangeArrowheads="1"/>
        </xdr:cNvSpPr>
      </xdr:nvSpPr>
      <xdr:spPr>
        <a:xfrm>
          <a:off x="7105650" y="4962525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10</xdr:col>
      <xdr:colOff>314325</xdr:colOff>
      <xdr:row>26</xdr:row>
      <xdr:rowOff>114300</xdr:rowOff>
    </xdr:from>
    <xdr:to>
      <xdr:col>10</xdr:col>
      <xdr:colOff>504825</xdr:colOff>
      <xdr:row>27</xdr:row>
      <xdr:rowOff>123825</xdr:rowOff>
    </xdr:to>
    <xdr:sp>
      <xdr:nvSpPr>
        <xdr:cNvPr id="58" name="TextBox 63"/>
        <xdr:cNvSpPr txBox="1">
          <a:spLocks noChangeArrowheads="1"/>
        </xdr:cNvSpPr>
      </xdr:nvSpPr>
      <xdr:spPr>
        <a:xfrm>
          <a:off x="6410325" y="43243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8</xdr:col>
      <xdr:colOff>200025</xdr:colOff>
      <xdr:row>29</xdr:row>
      <xdr:rowOff>28575</xdr:rowOff>
    </xdr:from>
    <xdr:to>
      <xdr:col>8</xdr:col>
      <xdr:colOff>476250</xdr:colOff>
      <xdr:row>30</xdr:row>
      <xdr:rowOff>28575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5076825" y="4724400"/>
          <a:ext cx="2762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т.А</a:t>
          </a:r>
        </a:p>
      </xdr:txBody>
    </xdr:sp>
    <xdr:clientData/>
  </xdr:twoCellAnchor>
  <xdr:twoCellAnchor>
    <xdr:from>
      <xdr:col>10</xdr:col>
      <xdr:colOff>152400</xdr:colOff>
      <xdr:row>28</xdr:row>
      <xdr:rowOff>0</xdr:rowOff>
    </xdr:from>
    <xdr:to>
      <xdr:col>10</xdr:col>
      <xdr:colOff>304800</xdr:colOff>
      <xdr:row>28</xdr:row>
      <xdr:rowOff>152400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6248400" y="45339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α</a:t>
          </a:r>
        </a:p>
      </xdr:txBody>
    </xdr:sp>
    <xdr:clientData/>
  </xdr:twoCellAnchor>
  <xdr:twoCellAnchor>
    <xdr:from>
      <xdr:col>8</xdr:col>
      <xdr:colOff>133350</xdr:colOff>
      <xdr:row>26</xdr:row>
      <xdr:rowOff>0</xdr:rowOff>
    </xdr:from>
    <xdr:to>
      <xdr:col>8</xdr:col>
      <xdr:colOff>133350</xdr:colOff>
      <xdr:row>35</xdr:row>
      <xdr:rowOff>114300</xdr:rowOff>
    </xdr:to>
    <xdr:sp>
      <xdr:nvSpPr>
        <xdr:cNvPr id="61" name="Line 66"/>
        <xdr:cNvSpPr>
          <a:spLocks/>
        </xdr:cNvSpPr>
      </xdr:nvSpPr>
      <xdr:spPr>
        <a:xfrm>
          <a:off x="5010150" y="4210050"/>
          <a:ext cx="0" cy="1571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152400</xdr:rowOff>
    </xdr:from>
    <xdr:to>
      <xdr:col>12</xdr:col>
      <xdr:colOff>19050</xdr:colOff>
      <xdr:row>35</xdr:row>
      <xdr:rowOff>104775</xdr:rowOff>
    </xdr:to>
    <xdr:sp>
      <xdr:nvSpPr>
        <xdr:cNvPr id="62" name="Line 67"/>
        <xdr:cNvSpPr>
          <a:spLocks/>
        </xdr:cNvSpPr>
      </xdr:nvSpPr>
      <xdr:spPr>
        <a:xfrm>
          <a:off x="7334250" y="4200525"/>
          <a:ext cx="0" cy="1571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26</xdr:row>
      <xdr:rowOff>19050</xdr:rowOff>
    </xdr:from>
    <xdr:to>
      <xdr:col>12</xdr:col>
      <xdr:colOff>38100</xdr:colOff>
      <xdr:row>26</xdr:row>
      <xdr:rowOff>19050</xdr:rowOff>
    </xdr:to>
    <xdr:sp>
      <xdr:nvSpPr>
        <xdr:cNvPr id="63" name="Line 68"/>
        <xdr:cNvSpPr>
          <a:spLocks/>
        </xdr:cNvSpPr>
      </xdr:nvSpPr>
      <xdr:spPr>
        <a:xfrm>
          <a:off x="4991100" y="4229100"/>
          <a:ext cx="23622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35</xdr:row>
      <xdr:rowOff>85725</xdr:rowOff>
    </xdr:from>
    <xdr:to>
      <xdr:col>12</xdr:col>
      <xdr:colOff>47625</xdr:colOff>
      <xdr:row>35</xdr:row>
      <xdr:rowOff>85725</xdr:rowOff>
    </xdr:to>
    <xdr:sp>
      <xdr:nvSpPr>
        <xdr:cNvPr id="64" name="Line 69"/>
        <xdr:cNvSpPr>
          <a:spLocks/>
        </xdr:cNvSpPr>
      </xdr:nvSpPr>
      <xdr:spPr>
        <a:xfrm>
          <a:off x="5000625" y="5753100"/>
          <a:ext cx="23622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21</xdr:row>
      <xdr:rowOff>95250</xdr:rowOff>
    </xdr:from>
    <xdr:to>
      <xdr:col>11</xdr:col>
      <xdr:colOff>19050</xdr:colOff>
      <xdr:row>22</xdr:row>
      <xdr:rowOff>28575</xdr:rowOff>
    </xdr:to>
    <xdr:sp>
      <xdr:nvSpPr>
        <xdr:cNvPr id="65" name="Line 70"/>
        <xdr:cNvSpPr>
          <a:spLocks/>
        </xdr:cNvSpPr>
      </xdr:nvSpPr>
      <xdr:spPr>
        <a:xfrm flipH="1">
          <a:off x="6638925" y="34956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21</xdr:row>
      <xdr:rowOff>95250</xdr:rowOff>
    </xdr:from>
    <xdr:to>
      <xdr:col>11</xdr:col>
      <xdr:colOff>76200</xdr:colOff>
      <xdr:row>22</xdr:row>
      <xdr:rowOff>38100</xdr:rowOff>
    </xdr:to>
    <xdr:sp>
      <xdr:nvSpPr>
        <xdr:cNvPr id="66" name="Line 71"/>
        <xdr:cNvSpPr>
          <a:spLocks/>
        </xdr:cNvSpPr>
      </xdr:nvSpPr>
      <xdr:spPr>
        <a:xfrm>
          <a:off x="6724650" y="3495675"/>
          <a:ext cx="57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22</xdr:row>
      <xdr:rowOff>28575</xdr:rowOff>
    </xdr:from>
    <xdr:to>
      <xdr:col>11</xdr:col>
      <xdr:colOff>95250</xdr:colOff>
      <xdr:row>22</xdr:row>
      <xdr:rowOff>38100</xdr:rowOff>
    </xdr:to>
    <xdr:sp>
      <xdr:nvSpPr>
        <xdr:cNvPr id="67" name="Line 72"/>
        <xdr:cNvSpPr>
          <a:spLocks/>
        </xdr:cNvSpPr>
      </xdr:nvSpPr>
      <xdr:spPr>
        <a:xfrm flipV="1">
          <a:off x="6619875" y="359092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24</xdr:row>
      <xdr:rowOff>57150</xdr:rowOff>
    </xdr:from>
    <xdr:to>
      <xdr:col>11</xdr:col>
      <xdr:colOff>209550</xdr:colOff>
      <xdr:row>24</xdr:row>
      <xdr:rowOff>66675</xdr:rowOff>
    </xdr:to>
    <xdr:sp>
      <xdr:nvSpPr>
        <xdr:cNvPr id="68" name="Line 75"/>
        <xdr:cNvSpPr>
          <a:spLocks/>
        </xdr:cNvSpPr>
      </xdr:nvSpPr>
      <xdr:spPr>
        <a:xfrm flipH="1">
          <a:off x="6915150" y="3943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18</xdr:row>
      <xdr:rowOff>28575</xdr:rowOff>
    </xdr:from>
    <xdr:to>
      <xdr:col>9</xdr:col>
      <xdr:colOff>219075</xdr:colOff>
      <xdr:row>18</xdr:row>
      <xdr:rowOff>28575</xdr:rowOff>
    </xdr:to>
    <xdr:sp>
      <xdr:nvSpPr>
        <xdr:cNvPr id="69" name="Line 77"/>
        <xdr:cNvSpPr>
          <a:spLocks/>
        </xdr:cNvSpPr>
      </xdr:nvSpPr>
      <xdr:spPr>
        <a:xfrm>
          <a:off x="5476875" y="29432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20</xdr:row>
      <xdr:rowOff>9525</xdr:rowOff>
    </xdr:from>
    <xdr:to>
      <xdr:col>10</xdr:col>
      <xdr:colOff>361950</xdr:colOff>
      <xdr:row>21</xdr:row>
      <xdr:rowOff>19050</xdr:rowOff>
    </xdr:to>
    <xdr:sp>
      <xdr:nvSpPr>
        <xdr:cNvPr id="70" name="TextBox 78"/>
        <xdr:cNvSpPr txBox="1">
          <a:spLocks noChangeArrowheads="1"/>
        </xdr:cNvSpPr>
      </xdr:nvSpPr>
      <xdr:spPr>
        <a:xfrm>
          <a:off x="6248400" y="32480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9</xdr:col>
      <xdr:colOff>0</xdr:colOff>
      <xdr:row>17</xdr:row>
      <xdr:rowOff>76200</xdr:rowOff>
    </xdr:from>
    <xdr:to>
      <xdr:col>9</xdr:col>
      <xdr:colOff>57150</xdr:colOff>
      <xdr:row>18</xdr:row>
      <xdr:rowOff>38100</xdr:rowOff>
    </xdr:to>
    <xdr:sp>
      <xdr:nvSpPr>
        <xdr:cNvPr id="71" name="Line 79"/>
        <xdr:cNvSpPr>
          <a:spLocks/>
        </xdr:cNvSpPr>
      </xdr:nvSpPr>
      <xdr:spPr>
        <a:xfrm flipH="1">
          <a:off x="5486400" y="2828925"/>
          <a:ext cx="57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17</xdr:row>
      <xdr:rowOff>76200</xdr:rowOff>
    </xdr:from>
    <xdr:to>
      <xdr:col>9</xdr:col>
      <xdr:colOff>161925</xdr:colOff>
      <xdr:row>18</xdr:row>
      <xdr:rowOff>38100</xdr:rowOff>
    </xdr:to>
    <xdr:sp>
      <xdr:nvSpPr>
        <xdr:cNvPr id="72" name="Line 80"/>
        <xdr:cNvSpPr>
          <a:spLocks/>
        </xdr:cNvSpPr>
      </xdr:nvSpPr>
      <xdr:spPr>
        <a:xfrm flipH="1">
          <a:off x="5591175" y="2828925"/>
          <a:ext cx="57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17</xdr:row>
      <xdr:rowOff>76200</xdr:rowOff>
    </xdr:from>
    <xdr:to>
      <xdr:col>9</xdr:col>
      <xdr:colOff>276225</xdr:colOff>
      <xdr:row>18</xdr:row>
      <xdr:rowOff>38100</xdr:rowOff>
    </xdr:to>
    <xdr:sp>
      <xdr:nvSpPr>
        <xdr:cNvPr id="73" name="Line 81"/>
        <xdr:cNvSpPr>
          <a:spLocks/>
        </xdr:cNvSpPr>
      </xdr:nvSpPr>
      <xdr:spPr>
        <a:xfrm flipH="1">
          <a:off x="5705475" y="2828925"/>
          <a:ext cx="57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30</xdr:row>
      <xdr:rowOff>133350</xdr:rowOff>
    </xdr:from>
    <xdr:to>
      <xdr:col>10</xdr:col>
      <xdr:colOff>333375</xdr:colOff>
      <xdr:row>31</xdr:row>
      <xdr:rowOff>142875</xdr:rowOff>
    </xdr:to>
    <xdr:sp>
      <xdr:nvSpPr>
        <xdr:cNvPr id="74" name="TextBox 87"/>
        <xdr:cNvSpPr txBox="1">
          <a:spLocks noChangeArrowheads="1"/>
        </xdr:cNvSpPr>
      </xdr:nvSpPr>
      <xdr:spPr>
        <a:xfrm>
          <a:off x="6219825" y="49911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</a:t>
          </a:r>
        </a:p>
      </xdr:txBody>
    </xdr:sp>
    <xdr:clientData/>
  </xdr:twoCellAnchor>
  <xdr:twoCellAnchor>
    <xdr:from>
      <xdr:col>11</xdr:col>
      <xdr:colOff>66675</xdr:colOff>
      <xdr:row>9</xdr:row>
      <xdr:rowOff>47625</xdr:rowOff>
    </xdr:from>
    <xdr:to>
      <xdr:col>11</xdr:col>
      <xdr:colOff>285750</xdr:colOff>
      <xdr:row>10</xdr:row>
      <xdr:rowOff>57150</xdr:rowOff>
    </xdr:to>
    <xdr:sp>
      <xdr:nvSpPr>
        <xdr:cNvPr id="75" name="TextBox 88"/>
        <xdr:cNvSpPr txBox="1">
          <a:spLocks noChangeArrowheads="1"/>
        </xdr:cNvSpPr>
      </xdr:nvSpPr>
      <xdr:spPr>
        <a:xfrm>
          <a:off x="6772275" y="15049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т.Б</a:t>
          </a:r>
        </a:p>
      </xdr:txBody>
    </xdr:sp>
    <xdr:clientData/>
  </xdr:twoCellAnchor>
  <xdr:twoCellAnchor>
    <xdr:from>
      <xdr:col>11</xdr:col>
      <xdr:colOff>123825</xdr:colOff>
      <xdr:row>20</xdr:row>
      <xdr:rowOff>57150</xdr:rowOff>
    </xdr:from>
    <xdr:to>
      <xdr:col>11</xdr:col>
      <xdr:colOff>342900</xdr:colOff>
      <xdr:row>21</xdr:row>
      <xdr:rowOff>66675</xdr:rowOff>
    </xdr:to>
    <xdr:sp>
      <xdr:nvSpPr>
        <xdr:cNvPr id="76" name="TextBox 89"/>
        <xdr:cNvSpPr txBox="1">
          <a:spLocks noChangeArrowheads="1"/>
        </xdr:cNvSpPr>
      </xdr:nvSpPr>
      <xdr:spPr>
        <a:xfrm>
          <a:off x="6829425" y="32956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т.Б</a:t>
          </a:r>
        </a:p>
      </xdr:txBody>
    </xdr:sp>
    <xdr:clientData/>
  </xdr:twoCellAnchor>
  <xdr:twoCellAnchor>
    <xdr:from>
      <xdr:col>11</xdr:col>
      <xdr:colOff>57150</xdr:colOff>
      <xdr:row>30</xdr:row>
      <xdr:rowOff>152400</xdr:rowOff>
    </xdr:from>
    <xdr:to>
      <xdr:col>11</xdr:col>
      <xdr:colOff>276225</xdr:colOff>
      <xdr:row>32</xdr:row>
      <xdr:rowOff>0</xdr:rowOff>
    </xdr:to>
    <xdr:sp>
      <xdr:nvSpPr>
        <xdr:cNvPr id="77" name="TextBox 90"/>
        <xdr:cNvSpPr txBox="1">
          <a:spLocks noChangeArrowheads="1"/>
        </xdr:cNvSpPr>
      </xdr:nvSpPr>
      <xdr:spPr>
        <a:xfrm>
          <a:off x="6762750" y="50101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т.Б</a:t>
          </a:r>
        </a:p>
      </xdr:txBody>
    </xdr:sp>
    <xdr:clientData/>
  </xdr:twoCellAnchor>
  <xdr:twoCellAnchor>
    <xdr:from>
      <xdr:col>11</xdr:col>
      <xdr:colOff>19050</xdr:colOff>
      <xdr:row>32</xdr:row>
      <xdr:rowOff>114300</xdr:rowOff>
    </xdr:from>
    <xdr:to>
      <xdr:col>11</xdr:col>
      <xdr:colOff>171450</xdr:colOff>
      <xdr:row>32</xdr:row>
      <xdr:rowOff>114300</xdr:rowOff>
    </xdr:to>
    <xdr:sp>
      <xdr:nvSpPr>
        <xdr:cNvPr id="78" name="Line 91"/>
        <xdr:cNvSpPr>
          <a:spLocks/>
        </xdr:cNvSpPr>
      </xdr:nvSpPr>
      <xdr:spPr>
        <a:xfrm>
          <a:off x="6724650" y="529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32</xdr:row>
      <xdr:rowOff>0</xdr:rowOff>
    </xdr:from>
    <xdr:to>
      <xdr:col>11</xdr:col>
      <xdr:colOff>180975</xdr:colOff>
      <xdr:row>33</xdr:row>
      <xdr:rowOff>152400</xdr:rowOff>
    </xdr:to>
    <xdr:sp>
      <xdr:nvSpPr>
        <xdr:cNvPr id="79" name="Line 92"/>
        <xdr:cNvSpPr>
          <a:spLocks/>
        </xdr:cNvSpPr>
      </xdr:nvSpPr>
      <xdr:spPr>
        <a:xfrm>
          <a:off x="6886575" y="51816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32</xdr:row>
      <xdr:rowOff>19050</xdr:rowOff>
    </xdr:from>
    <xdr:to>
      <xdr:col>11</xdr:col>
      <xdr:colOff>266700</xdr:colOff>
      <xdr:row>32</xdr:row>
      <xdr:rowOff>66675</xdr:rowOff>
    </xdr:to>
    <xdr:sp>
      <xdr:nvSpPr>
        <xdr:cNvPr id="80" name="Line 93"/>
        <xdr:cNvSpPr>
          <a:spLocks/>
        </xdr:cNvSpPr>
      </xdr:nvSpPr>
      <xdr:spPr>
        <a:xfrm flipV="1">
          <a:off x="6896100" y="5200650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32</xdr:row>
      <xdr:rowOff>85725</xdr:rowOff>
    </xdr:from>
    <xdr:to>
      <xdr:col>11</xdr:col>
      <xdr:colOff>257175</xdr:colOff>
      <xdr:row>32</xdr:row>
      <xdr:rowOff>133350</xdr:rowOff>
    </xdr:to>
    <xdr:sp>
      <xdr:nvSpPr>
        <xdr:cNvPr id="81" name="Line 94"/>
        <xdr:cNvSpPr>
          <a:spLocks/>
        </xdr:cNvSpPr>
      </xdr:nvSpPr>
      <xdr:spPr>
        <a:xfrm flipV="1">
          <a:off x="6886575" y="5267325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33</xdr:row>
      <xdr:rowOff>0</xdr:rowOff>
    </xdr:from>
    <xdr:to>
      <xdr:col>11</xdr:col>
      <xdr:colOff>257175</xdr:colOff>
      <xdr:row>33</xdr:row>
      <xdr:rowOff>47625</xdr:rowOff>
    </xdr:to>
    <xdr:sp>
      <xdr:nvSpPr>
        <xdr:cNvPr id="82" name="Line 95"/>
        <xdr:cNvSpPr>
          <a:spLocks/>
        </xdr:cNvSpPr>
      </xdr:nvSpPr>
      <xdr:spPr>
        <a:xfrm flipV="1">
          <a:off x="6886575" y="5343525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33</xdr:row>
      <xdr:rowOff>76200</xdr:rowOff>
    </xdr:from>
    <xdr:to>
      <xdr:col>11</xdr:col>
      <xdr:colOff>257175</xdr:colOff>
      <xdr:row>33</xdr:row>
      <xdr:rowOff>123825</xdr:rowOff>
    </xdr:to>
    <xdr:sp>
      <xdr:nvSpPr>
        <xdr:cNvPr id="83" name="Line 96"/>
        <xdr:cNvSpPr>
          <a:spLocks/>
        </xdr:cNvSpPr>
      </xdr:nvSpPr>
      <xdr:spPr>
        <a:xfrm flipV="1">
          <a:off x="6886575" y="5419725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26</xdr:row>
      <xdr:rowOff>123825</xdr:rowOff>
    </xdr:from>
    <xdr:to>
      <xdr:col>8</xdr:col>
      <xdr:colOff>504825</xdr:colOff>
      <xdr:row>27</xdr:row>
      <xdr:rowOff>152400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5143500" y="433387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Уа</a:t>
          </a:r>
        </a:p>
      </xdr:txBody>
    </xdr:sp>
    <xdr:clientData/>
  </xdr:twoCellAnchor>
  <xdr:twoCellAnchor>
    <xdr:from>
      <xdr:col>9</xdr:col>
      <xdr:colOff>0</xdr:colOff>
      <xdr:row>29</xdr:row>
      <xdr:rowOff>28575</xdr:rowOff>
    </xdr:from>
    <xdr:to>
      <xdr:col>9</xdr:col>
      <xdr:colOff>304800</xdr:colOff>
      <xdr:row>29</xdr:row>
      <xdr:rowOff>28575</xdr:rowOff>
    </xdr:to>
    <xdr:sp>
      <xdr:nvSpPr>
        <xdr:cNvPr id="85" name="Line 98"/>
        <xdr:cNvSpPr>
          <a:spLocks/>
        </xdr:cNvSpPr>
      </xdr:nvSpPr>
      <xdr:spPr>
        <a:xfrm>
          <a:off x="5486400" y="4724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19050</xdr:rowOff>
    </xdr:from>
    <xdr:to>
      <xdr:col>9</xdr:col>
      <xdr:colOff>285750</xdr:colOff>
      <xdr:row>30</xdr:row>
      <xdr:rowOff>19050</xdr:rowOff>
    </xdr:to>
    <xdr:sp>
      <xdr:nvSpPr>
        <xdr:cNvPr id="86" name="Line 99"/>
        <xdr:cNvSpPr>
          <a:spLocks/>
        </xdr:cNvSpPr>
      </xdr:nvSpPr>
      <xdr:spPr>
        <a:xfrm>
          <a:off x="5486400" y="4876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66675</xdr:rowOff>
    </xdr:from>
    <xdr:to>
      <xdr:col>11</xdr:col>
      <xdr:colOff>19050</xdr:colOff>
      <xdr:row>18</xdr:row>
      <xdr:rowOff>104775</xdr:rowOff>
    </xdr:to>
    <xdr:sp>
      <xdr:nvSpPr>
        <xdr:cNvPr id="87" name="Line 100"/>
        <xdr:cNvSpPr>
          <a:spLocks/>
        </xdr:cNvSpPr>
      </xdr:nvSpPr>
      <xdr:spPr>
        <a:xfrm flipV="1">
          <a:off x="6724650" y="2657475"/>
          <a:ext cx="0" cy="36195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21</xdr:row>
      <xdr:rowOff>114300</xdr:rowOff>
    </xdr:from>
    <xdr:to>
      <xdr:col>11</xdr:col>
      <xdr:colOff>485775</xdr:colOff>
      <xdr:row>21</xdr:row>
      <xdr:rowOff>114300</xdr:rowOff>
    </xdr:to>
    <xdr:sp>
      <xdr:nvSpPr>
        <xdr:cNvPr id="88" name="Line 101"/>
        <xdr:cNvSpPr>
          <a:spLocks/>
        </xdr:cNvSpPr>
      </xdr:nvSpPr>
      <xdr:spPr>
        <a:xfrm>
          <a:off x="6734175" y="3514725"/>
          <a:ext cx="457200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16</xdr:row>
      <xdr:rowOff>57150</xdr:rowOff>
    </xdr:from>
    <xdr:to>
      <xdr:col>11</xdr:col>
      <xdr:colOff>352425</xdr:colOff>
      <xdr:row>17</xdr:row>
      <xdr:rowOff>85725</xdr:rowOff>
    </xdr:to>
    <xdr:sp>
      <xdr:nvSpPr>
        <xdr:cNvPr id="89" name="TextBox 102"/>
        <xdr:cNvSpPr txBox="1">
          <a:spLocks noChangeArrowheads="1"/>
        </xdr:cNvSpPr>
      </xdr:nvSpPr>
      <xdr:spPr>
        <a:xfrm>
          <a:off x="6819900" y="2647950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Уб</a:t>
          </a:r>
        </a:p>
      </xdr:txBody>
    </xdr:sp>
    <xdr:clientData/>
  </xdr:twoCellAnchor>
  <xdr:twoCellAnchor>
    <xdr:from>
      <xdr:col>11</xdr:col>
      <xdr:colOff>390525</xdr:colOff>
      <xdr:row>21</xdr:row>
      <xdr:rowOff>152400</xdr:rowOff>
    </xdr:from>
    <xdr:to>
      <xdr:col>12</xdr:col>
      <xdr:colOff>0</xdr:colOff>
      <xdr:row>23</xdr:row>
      <xdr:rowOff>19050</xdr:rowOff>
    </xdr:to>
    <xdr:sp>
      <xdr:nvSpPr>
        <xdr:cNvPr id="90" name="TextBox 103"/>
        <xdr:cNvSpPr txBox="1">
          <a:spLocks noChangeArrowheads="1"/>
        </xdr:cNvSpPr>
      </xdr:nvSpPr>
      <xdr:spPr>
        <a:xfrm>
          <a:off x="7096125" y="3552825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Хб</a:t>
          </a:r>
        </a:p>
      </xdr:txBody>
    </xdr:sp>
    <xdr:clientData/>
  </xdr:twoCellAnchor>
  <xdr:twoCellAnchor>
    <xdr:from>
      <xdr:col>9</xdr:col>
      <xdr:colOff>447675</xdr:colOff>
      <xdr:row>32</xdr:row>
      <xdr:rowOff>38100</xdr:rowOff>
    </xdr:from>
    <xdr:to>
      <xdr:col>10</xdr:col>
      <xdr:colOff>57150</xdr:colOff>
      <xdr:row>33</xdr:row>
      <xdr:rowOff>66675</xdr:rowOff>
    </xdr:to>
    <xdr:sp>
      <xdr:nvSpPr>
        <xdr:cNvPr id="91" name="TextBox 104"/>
        <xdr:cNvSpPr txBox="1">
          <a:spLocks noChangeArrowheads="1"/>
        </xdr:cNvSpPr>
      </xdr:nvSpPr>
      <xdr:spPr>
        <a:xfrm>
          <a:off x="5934075" y="521970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Хб</a:t>
          </a:r>
        </a:p>
      </xdr:txBody>
    </xdr:sp>
    <xdr:clientData/>
  </xdr:twoCellAnchor>
  <xdr:twoCellAnchor>
    <xdr:from>
      <xdr:col>10</xdr:col>
      <xdr:colOff>133350</xdr:colOff>
      <xdr:row>32</xdr:row>
      <xdr:rowOff>114300</xdr:rowOff>
    </xdr:from>
    <xdr:to>
      <xdr:col>11</xdr:col>
      <xdr:colOff>9525</xdr:colOff>
      <xdr:row>32</xdr:row>
      <xdr:rowOff>114300</xdr:rowOff>
    </xdr:to>
    <xdr:sp>
      <xdr:nvSpPr>
        <xdr:cNvPr id="92" name="Line 105"/>
        <xdr:cNvSpPr>
          <a:spLocks/>
        </xdr:cNvSpPr>
      </xdr:nvSpPr>
      <xdr:spPr>
        <a:xfrm flipH="1">
          <a:off x="6229350" y="5295900"/>
          <a:ext cx="485775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19</xdr:row>
      <xdr:rowOff>123825</xdr:rowOff>
    </xdr:from>
    <xdr:to>
      <xdr:col>9</xdr:col>
      <xdr:colOff>123825</xdr:colOff>
      <xdr:row>23</xdr:row>
      <xdr:rowOff>0</xdr:rowOff>
    </xdr:to>
    <xdr:sp>
      <xdr:nvSpPr>
        <xdr:cNvPr id="93" name="Line 107"/>
        <xdr:cNvSpPr>
          <a:spLocks/>
        </xdr:cNvSpPr>
      </xdr:nvSpPr>
      <xdr:spPr>
        <a:xfrm>
          <a:off x="5600700" y="32004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30</xdr:row>
      <xdr:rowOff>47625</xdr:rowOff>
    </xdr:from>
    <xdr:to>
      <xdr:col>9</xdr:col>
      <xdr:colOff>142875</xdr:colOff>
      <xdr:row>34</xdr:row>
      <xdr:rowOff>0</xdr:rowOff>
    </xdr:to>
    <xdr:sp>
      <xdr:nvSpPr>
        <xdr:cNvPr id="94" name="Line 108"/>
        <xdr:cNvSpPr>
          <a:spLocks/>
        </xdr:cNvSpPr>
      </xdr:nvSpPr>
      <xdr:spPr>
        <a:xfrm>
          <a:off x="5619750" y="4905375"/>
          <a:ext cx="9525" cy="6000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17</xdr:row>
      <xdr:rowOff>38100</xdr:rowOff>
    </xdr:from>
    <xdr:to>
      <xdr:col>9</xdr:col>
      <xdr:colOff>161925</xdr:colOff>
      <xdr:row>19</xdr:row>
      <xdr:rowOff>123825</xdr:rowOff>
    </xdr:to>
    <xdr:sp>
      <xdr:nvSpPr>
        <xdr:cNvPr id="95" name="Arc 109"/>
        <xdr:cNvSpPr>
          <a:spLocks/>
        </xdr:cNvSpPr>
      </xdr:nvSpPr>
      <xdr:spPr>
        <a:xfrm rot="-2355300" flipH="1">
          <a:off x="5267325" y="2790825"/>
          <a:ext cx="381000" cy="409575"/>
        </a:xfrm>
        <a:prstGeom prst="arc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5</xdr:row>
      <xdr:rowOff>123825</xdr:rowOff>
    </xdr:from>
    <xdr:to>
      <xdr:col>9</xdr:col>
      <xdr:colOff>76200</xdr:colOff>
      <xdr:row>8</xdr:row>
      <xdr:rowOff>28575</xdr:rowOff>
    </xdr:to>
    <xdr:sp>
      <xdr:nvSpPr>
        <xdr:cNvPr id="96" name="Arc 110"/>
        <xdr:cNvSpPr>
          <a:spLocks/>
        </xdr:cNvSpPr>
      </xdr:nvSpPr>
      <xdr:spPr>
        <a:xfrm rot="-2355300" flipH="1">
          <a:off x="5257800" y="933450"/>
          <a:ext cx="304800" cy="390525"/>
        </a:xfrm>
        <a:prstGeom prst="arc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7</xdr:row>
      <xdr:rowOff>95250</xdr:rowOff>
    </xdr:from>
    <xdr:to>
      <xdr:col>9</xdr:col>
      <xdr:colOff>247650</xdr:colOff>
      <xdr:row>8</xdr:row>
      <xdr:rowOff>114300</xdr:rowOff>
    </xdr:to>
    <xdr:sp>
      <xdr:nvSpPr>
        <xdr:cNvPr id="97" name="TextBox 111"/>
        <xdr:cNvSpPr txBox="1">
          <a:spLocks noChangeArrowheads="1"/>
        </xdr:cNvSpPr>
      </xdr:nvSpPr>
      <xdr:spPr>
        <a:xfrm>
          <a:off x="5581650" y="12287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8</xdr:col>
      <xdr:colOff>361950</xdr:colOff>
      <xdr:row>16</xdr:row>
      <xdr:rowOff>19050</xdr:rowOff>
    </xdr:from>
    <xdr:to>
      <xdr:col>8</xdr:col>
      <xdr:colOff>514350</xdr:colOff>
      <xdr:row>17</xdr:row>
      <xdr:rowOff>38100</xdr:rowOff>
    </xdr:to>
    <xdr:sp>
      <xdr:nvSpPr>
        <xdr:cNvPr id="98" name="TextBox 112"/>
        <xdr:cNvSpPr txBox="1">
          <a:spLocks noChangeArrowheads="1"/>
        </xdr:cNvSpPr>
      </xdr:nvSpPr>
      <xdr:spPr>
        <a:xfrm>
          <a:off x="5238750" y="260985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11</xdr:col>
      <xdr:colOff>9525</xdr:colOff>
      <xdr:row>32</xdr:row>
      <xdr:rowOff>114300</xdr:rowOff>
    </xdr:from>
    <xdr:to>
      <xdr:col>11</xdr:col>
      <xdr:colOff>9525</xdr:colOff>
      <xdr:row>34</xdr:row>
      <xdr:rowOff>0</xdr:rowOff>
    </xdr:to>
    <xdr:sp>
      <xdr:nvSpPr>
        <xdr:cNvPr id="99" name="Line 113"/>
        <xdr:cNvSpPr>
          <a:spLocks/>
        </xdr:cNvSpPr>
      </xdr:nvSpPr>
      <xdr:spPr>
        <a:xfrm>
          <a:off x="6715125" y="5295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114300</xdr:rowOff>
    </xdr:from>
    <xdr:to>
      <xdr:col>11</xdr:col>
      <xdr:colOff>438150</xdr:colOff>
      <xdr:row>18</xdr:row>
      <xdr:rowOff>114300</xdr:rowOff>
    </xdr:to>
    <xdr:sp>
      <xdr:nvSpPr>
        <xdr:cNvPr id="100" name="Line 114"/>
        <xdr:cNvSpPr>
          <a:spLocks/>
        </xdr:cNvSpPr>
      </xdr:nvSpPr>
      <xdr:spPr>
        <a:xfrm>
          <a:off x="6724650" y="3028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11</xdr:col>
      <xdr:colOff>419100</xdr:colOff>
      <xdr:row>7</xdr:row>
      <xdr:rowOff>0</xdr:rowOff>
    </xdr:to>
    <xdr:sp>
      <xdr:nvSpPr>
        <xdr:cNvPr id="101" name="Line 115"/>
        <xdr:cNvSpPr>
          <a:spLocks/>
        </xdr:cNvSpPr>
      </xdr:nvSpPr>
      <xdr:spPr>
        <a:xfrm>
          <a:off x="6715125" y="11334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142875</xdr:rowOff>
    </xdr:from>
    <xdr:to>
      <xdr:col>11</xdr:col>
      <xdr:colOff>438150</xdr:colOff>
      <xdr:row>9</xdr:row>
      <xdr:rowOff>152400</xdr:rowOff>
    </xdr:to>
    <xdr:sp>
      <xdr:nvSpPr>
        <xdr:cNvPr id="102" name="Line 116"/>
        <xdr:cNvSpPr>
          <a:spLocks/>
        </xdr:cNvSpPr>
      </xdr:nvSpPr>
      <xdr:spPr>
        <a:xfrm>
          <a:off x="6715125" y="1600200"/>
          <a:ext cx="428625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11</xdr:row>
      <xdr:rowOff>76200</xdr:rowOff>
    </xdr:to>
    <xdr:sp>
      <xdr:nvSpPr>
        <xdr:cNvPr id="103" name="Line 117"/>
        <xdr:cNvSpPr>
          <a:spLocks/>
        </xdr:cNvSpPr>
      </xdr:nvSpPr>
      <xdr:spPr>
        <a:xfrm>
          <a:off x="5486400" y="13049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152400</xdr:rowOff>
    </xdr:from>
    <xdr:to>
      <xdr:col>11</xdr:col>
      <xdr:colOff>9525</xdr:colOff>
      <xdr:row>11</xdr:row>
      <xdr:rowOff>76200</xdr:rowOff>
    </xdr:to>
    <xdr:sp>
      <xdr:nvSpPr>
        <xdr:cNvPr id="104" name="Line 118"/>
        <xdr:cNvSpPr>
          <a:spLocks/>
        </xdr:cNvSpPr>
      </xdr:nvSpPr>
      <xdr:spPr>
        <a:xfrm>
          <a:off x="6715125" y="1609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28575</xdr:rowOff>
    </xdr:from>
    <xdr:to>
      <xdr:col>11</xdr:col>
      <xdr:colOff>19050</xdr:colOff>
      <xdr:row>23</xdr:row>
      <xdr:rowOff>47625</xdr:rowOff>
    </xdr:to>
    <xdr:sp>
      <xdr:nvSpPr>
        <xdr:cNvPr id="105" name="Line 119"/>
        <xdr:cNvSpPr>
          <a:spLocks/>
        </xdr:cNvSpPr>
      </xdr:nvSpPr>
      <xdr:spPr>
        <a:xfrm>
          <a:off x="6715125" y="359092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114300</xdr:rowOff>
    </xdr:from>
    <xdr:to>
      <xdr:col>11</xdr:col>
      <xdr:colOff>400050</xdr:colOff>
      <xdr:row>29</xdr:row>
      <xdr:rowOff>114300</xdr:rowOff>
    </xdr:to>
    <xdr:sp>
      <xdr:nvSpPr>
        <xdr:cNvPr id="106" name="Line 120"/>
        <xdr:cNvSpPr>
          <a:spLocks/>
        </xdr:cNvSpPr>
      </xdr:nvSpPr>
      <xdr:spPr>
        <a:xfrm>
          <a:off x="6724650" y="48101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32</xdr:row>
      <xdr:rowOff>104775</xdr:rowOff>
    </xdr:from>
    <xdr:to>
      <xdr:col>11</xdr:col>
      <xdr:colOff>390525</xdr:colOff>
      <xdr:row>32</xdr:row>
      <xdr:rowOff>114300</xdr:rowOff>
    </xdr:to>
    <xdr:sp>
      <xdr:nvSpPr>
        <xdr:cNvPr id="107" name="Line 121"/>
        <xdr:cNvSpPr>
          <a:spLocks/>
        </xdr:cNvSpPr>
      </xdr:nvSpPr>
      <xdr:spPr>
        <a:xfrm flipV="1">
          <a:off x="6724650" y="5286375"/>
          <a:ext cx="371475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31</xdr:row>
      <xdr:rowOff>152400</xdr:rowOff>
    </xdr:from>
    <xdr:to>
      <xdr:col>11</xdr:col>
      <xdr:colOff>323850</xdr:colOff>
      <xdr:row>33</xdr:row>
      <xdr:rowOff>142875</xdr:rowOff>
    </xdr:to>
    <xdr:sp>
      <xdr:nvSpPr>
        <xdr:cNvPr id="108" name="Rectangle 124"/>
        <xdr:cNvSpPr>
          <a:spLocks/>
        </xdr:cNvSpPr>
      </xdr:nvSpPr>
      <xdr:spPr>
        <a:xfrm rot="16200000">
          <a:off x="6896100" y="5172075"/>
          <a:ext cx="133350" cy="31432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18</xdr:row>
      <xdr:rowOff>152400</xdr:rowOff>
    </xdr:from>
    <xdr:to>
      <xdr:col>9</xdr:col>
      <xdr:colOff>266700</xdr:colOff>
      <xdr:row>20</xdr:row>
      <xdr:rowOff>47625</xdr:rowOff>
    </xdr:to>
    <xdr:grpSp>
      <xdr:nvGrpSpPr>
        <xdr:cNvPr id="109" name="Group 127"/>
        <xdr:cNvGrpSpPr>
          <a:grpSpLocks/>
        </xdr:cNvGrpSpPr>
      </xdr:nvGrpSpPr>
      <xdr:grpSpPr>
        <a:xfrm>
          <a:off x="5448300" y="3067050"/>
          <a:ext cx="304800" cy="219075"/>
          <a:chOff x="816" y="331"/>
          <a:chExt cx="32" cy="23"/>
        </a:xfrm>
        <a:solidFill>
          <a:srgbClr val="FFFFFF"/>
        </a:solidFill>
      </xdr:grpSpPr>
      <xdr:sp>
        <xdr:nvSpPr>
          <xdr:cNvPr id="110" name="Line 128"/>
          <xdr:cNvSpPr>
            <a:spLocks/>
          </xdr:cNvSpPr>
        </xdr:nvSpPr>
        <xdr:spPr>
          <a:xfrm>
            <a:off x="827" y="331"/>
            <a:ext cx="0" cy="2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29"/>
          <xdr:cNvSpPr>
            <a:spLocks/>
          </xdr:cNvSpPr>
        </xdr:nvSpPr>
        <xdr:spPr>
          <a:xfrm>
            <a:off x="838" y="331"/>
            <a:ext cx="0" cy="2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130"/>
          <xdr:cNvSpPr>
            <a:spLocks/>
          </xdr:cNvSpPr>
        </xdr:nvSpPr>
        <xdr:spPr>
          <a:xfrm>
            <a:off x="840" y="331"/>
            <a:ext cx="8" cy="2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131"/>
          <xdr:cNvSpPr>
            <a:spLocks/>
          </xdr:cNvSpPr>
        </xdr:nvSpPr>
        <xdr:spPr>
          <a:xfrm>
            <a:off x="816" y="331"/>
            <a:ext cx="8" cy="22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447675</xdr:colOff>
      <xdr:row>28</xdr:row>
      <xdr:rowOff>114300</xdr:rowOff>
    </xdr:from>
    <xdr:to>
      <xdr:col>9</xdr:col>
      <xdr:colOff>142875</xdr:colOff>
      <xdr:row>31</xdr:row>
      <xdr:rowOff>19050</xdr:rowOff>
    </xdr:to>
    <xdr:sp>
      <xdr:nvSpPr>
        <xdr:cNvPr id="114" name="Arc 132"/>
        <xdr:cNvSpPr>
          <a:spLocks/>
        </xdr:cNvSpPr>
      </xdr:nvSpPr>
      <xdr:spPr>
        <a:xfrm rot="-2355300" flipH="1">
          <a:off x="5324475" y="4648200"/>
          <a:ext cx="304800" cy="390525"/>
        </a:xfrm>
        <a:prstGeom prst="arc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30</xdr:row>
      <xdr:rowOff>19050</xdr:rowOff>
    </xdr:from>
    <xdr:to>
      <xdr:col>9</xdr:col>
      <xdr:colOff>323850</xdr:colOff>
      <xdr:row>30</xdr:row>
      <xdr:rowOff>123825</xdr:rowOff>
    </xdr:to>
    <xdr:sp>
      <xdr:nvSpPr>
        <xdr:cNvPr id="115" name="Rectangle 134"/>
        <xdr:cNvSpPr>
          <a:spLocks/>
        </xdr:cNvSpPr>
      </xdr:nvSpPr>
      <xdr:spPr>
        <a:xfrm rot="16200000">
          <a:off x="5467350" y="4876800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22</xdr:row>
      <xdr:rowOff>38100</xdr:rowOff>
    </xdr:from>
    <xdr:to>
      <xdr:col>11</xdr:col>
      <xdr:colOff>180975</xdr:colOff>
      <xdr:row>22</xdr:row>
      <xdr:rowOff>142875</xdr:rowOff>
    </xdr:to>
    <xdr:sp>
      <xdr:nvSpPr>
        <xdr:cNvPr id="116" name="Rectangle 135"/>
        <xdr:cNvSpPr>
          <a:spLocks/>
        </xdr:cNvSpPr>
      </xdr:nvSpPr>
      <xdr:spPr>
        <a:xfrm rot="16200000">
          <a:off x="6543675" y="3600450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28</xdr:row>
      <xdr:rowOff>85725</xdr:rowOff>
    </xdr:from>
    <xdr:to>
      <xdr:col>9</xdr:col>
      <xdr:colOff>323850</xdr:colOff>
      <xdr:row>29</xdr:row>
      <xdr:rowOff>28575</xdr:rowOff>
    </xdr:to>
    <xdr:sp>
      <xdr:nvSpPr>
        <xdr:cNvPr id="117" name="Rectangle 136"/>
        <xdr:cNvSpPr>
          <a:spLocks/>
        </xdr:cNvSpPr>
      </xdr:nvSpPr>
      <xdr:spPr>
        <a:xfrm rot="16200000">
          <a:off x="5467350" y="4619625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6</xdr:row>
      <xdr:rowOff>0</xdr:rowOff>
    </xdr:from>
    <xdr:to>
      <xdr:col>9</xdr:col>
      <xdr:colOff>0</xdr:colOff>
      <xdr:row>7</xdr:row>
      <xdr:rowOff>152400</xdr:rowOff>
    </xdr:to>
    <xdr:sp>
      <xdr:nvSpPr>
        <xdr:cNvPr id="118" name="Rectangle 137"/>
        <xdr:cNvSpPr>
          <a:spLocks/>
        </xdr:cNvSpPr>
      </xdr:nvSpPr>
      <xdr:spPr>
        <a:xfrm rot="16200000">
          <a:off x="5353050" y="971550"/>
          <a:ext cx="133350" cy="31432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17</xdr:row>
      <xdr:rowOff>85725</xdr:rowOff>
    </xdr:from>
    <xdr:to>
      <xdr:col>9</xdr:col>
      <xdr:colOff>295275</xdr:colOff>
      <xdr:row>18</xdr:row>
      <xdr:rowOff>28575</xdr:rowOff>
    </xdr:to>
    <xdr:sp>
      <xdr:nvSpPr>
        <xdr:cNvPr id="119" name="Rectangle 138"/>
        <xdr:cNvSpPr>
          <a:spLocks/>
        </xdr:cNvSpPr>
      </xdr:nvSpPr>
      <xdr:spPr>
        <a:xfrm rot="16200000">
          <a:off x="5438775" y="2838450"/>
          <a:ext cx="342900" cy="1047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5</xdr:row>
      <xdr:rowOff>133350</xdr:rowOff>
    </xdr:from>
    <xdr:to>
      <xdr:col>10</xdr:col>
      <xdr:colOff>561975</xdr:colOff>
      <xdr:row>6</xdr:row>
      <xdr:rowOff>123825</xdr:rowOff>
    </xdr:to>
    <xdr:sp>
      <xdr:nvSpPr>
        <xdr:cNvPr id="120" name="Arc 140"/>
        <xdr:cNvSpPr>
          <a:spLocks/>
        </xdr:cNvSpPr>
      </xdr:nvSpPr>
      <xdr:spPr>
        <a:xfrm rot="-924492" flipH="1">
          <a:off x="6381750" y="942975"/>
          <a:ext cx="276225" cy="152400"/>
        </a:xfrm>
        <a:prstGeom prst="arc">
          <a:avLst>
            <a:gd name="adj1" fmla="val -18516476"/>
            <a:gd name="adj2" fmla="val 3734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17</xdr:row>
      <xdr:rowOff>57150</xdr:rowOff>
    </xdr:from>
    <xdr:to>
      <xdr:col>10</xdr:col>
      <xdr:colOff>561975</xdr:colOff>
      <xdr:row>18</xdr:row>
      <xdr:rowOff>47625</xdr:rowOff>
    </xdr:to>
    <xdr:sp>
      <xdr:nvSpPr>
        <xdr:cNvPr id="121" name="Arc 141"/>
        <xdr:cNvSpPr>
          <a:spLocks/>
        </xdr:cNvSpPr>
      </xdr:nvSpPr>
      <xdr:spPr>
        <a:xfrm rot="-924492" flipH="1">
          <a:off x="6381750" y="2809875"/>
          <a:ext cx="276225" cy="152400"/>
        </a:xfrm>
        <a:prstGeom prst="arc">
          <a:avLst>
            <a:gd name="adj1" fmla="val -18516476"/>
            <a:gd name="adj2" fmla="val 3734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28</xdr:row>
      <xdr:rowOff>66675</xdr:rowOff>
    </xdr:from>
    <xdr:to>
      <xdr:col>10</xdr:col>
      <xdr:colOff>581025</xdr:colOff>
      <xdr:row>29</xdr:row>
      <xdr:rowOff>57150</xdr:rowOff>
    </xdr:to>
    <xdr:sp>
      <xdr:nvSpPr>
        <xdr:cNvPr id="122" name="Arc 142"/>
        <xdr:cNvSpPr>
          <a:spLocks/>
        </xdr:cNvSpPr>
      </xdr:nvSpPr>
      <xdr:spPr>
        <a:xfrm rot="-924492" flipH="1">
          <a:off x="6400800" y="4600575"/>
          <a:ext cx="276225" cy="152400"/>
        </a:xfrm>
        <a:prstGeom prst="arc">
          <a:avLst>
            <a:gd name="adj1" fmla="val -18516476"/>
            <a:gd name="adj2" fmla="val 3734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L30" sqref="L30"/>
    </sheetView>
  </sheetViews>
  <sheetFormatPr defaultColWidth="9.140625" defaultRowHeight="12.75"/>
  <cols>
    <col min="7" max="7" width="13.8515625" style="0" customWidth="1"/>
  </cols>
  <sheetData>
    <row r="1" spans="1:10" ht="12.75">
      <c r="A1" s="6" t="s">
        <v>76</v>
      </c>
      <c r="B1" s="6" t="s">
        <v>39</v>
      </c>
      <c r="C1" s="6"/>
      <c r="D1" s="6"/>
      <c r="E1" s="6"/>
      <c r="F1" s="6"/>
      <c r="G1" s="6"/>
      <c r="H1" s="6"/>
      <c r="I1" s="6"/>
      <c r="J1" s="6"/>
    </row>
    <row r="2" spans="1:10" ht="12.75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14" t="s">
        <v>0</v>
      </c>
      <c r="B4" s="1"/>
      <c r="C4" s="14" t="s">
        <v>40</v>
      </c>
      <c r="D4" s="1">
        <v>5</v>
      </c>
      <c r="E4" s="14" t="s">
        <v>41</v>
      </c>
      <c r="F4" s="1">
        <v>3</v>
      </c>
      <c r="G4" s="14" t="s">
        <v>42</v>
      </c>
      <c r="H4" s="2">
        <f>2*H6*F7*SIN(J7)/(F6*SIN(J5))</f>
        <v>40</v>
      </c>
      <c r="I4" s="15" t="s">
        <v>43</v>
      </c>
      <c r="J4" s="1">
        <v>60</v>
      </c>
    </row>
    <row r="5" spans="1:10" ht="12.75">
      <c r="A5" s="1"/>
      <c r="B5" s="1"/>
      <c r="C5" s="14" t="s">
        <v>44</v>
      </c>
      <c r="D5" s="1">
        <v>3</v>
      </c>
      <c r="E5" s="14" t="s">
        <v>45</v>
      </c>
      <c r="F5" s="1">
        <v>5</v>
      </c>
      <c r="G5" s="14" t="s">
        <v>46</v>
      </c>
      <c r="H5" s="1">
        <v>10</v>
      </c>
      <c r="I5" s="16" t="s">
        <v>13</v>
      </c>
      <c r="J5" s="2">
        <f>J4*PI()/180</f>
        <v>1.0471975511965976</v>
      </c>
    </row>
    <row r="6" spans="1:10" ht="12.75">
      <c r="A6" s="1"/>
      <c r="B6" s="1"/>
      <c r="C6" s="14" t="s">
        <v>47</v>
      </c>
      <c r="D6" s="1">
        <v>10</v>
      </c>
      <c r="E6" s="14" t="s">
        <v>48</v>
      </c>
      <c r="F6" s="1">
        <v>4</v>
      </c>
      <c r="G6" s="14" t="s">
        <v>49</v>
      </c>
      <c r="H6" s="1">
        <v>20</v>
      </c>
      <c r="I6" s="15" t="s">
        <v>50</v>
      </c>
      <c r="J6" s="1">
        <v>60</v>
      </c>
    </row>
    <row r="7" spans="1:10" ht="12.75">
      <c r="A7" s="1"/>
      <c r="B7" s="1"/>
      <c r="C7" s="14" t="s">
        <v>51</v>
      </c>
      <c r="D7" s="1">
        <v>3</v>
      </c>
      <c r="E7" s="14" t="s">
        <v>52</v>
      </c>
      <c r="F7" s="1">
        <v>4</v>
      </c>
      <c r="G7" s="1"/>
      <c r="H7" s="1"/>
      <c r="I7" s="16" t="s">
        <v>53</v>
      </c>
      <c r="J7" s="2">
        <f>J6*PI()/180</f>
        <v>1.0471975511965976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7" t="s">
        <v>28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2" t="s">
        <v>33</v>
      </c>
      <c r="B11" s="1"/>
      <c r="C11" s="1" t="s">
        <v>54</v>
      </c>
      <c r="D11" s="1"/>
      <c r="E11" s="1"/>
      <c r="F11" s="1"/>
      <c r="G11" s="1"/>
      <c r="H11" s="1"/>
      <c r="I11" s="1"/>
      <c r="J11" s="1"/>
    </row>
    <row r="12" spans="1:10" ht="12.75">
      <c r="A12" s="12" t="s">
        <v>34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2" t="s">
        <v>55</v>
      </c>
      <c r="B13" s="1"/>
      <c r="C13" s="1" t="s">
        <v>56</v>
      </c>
      <c r="D13" s="1"/>
      <c r="E13" s="1"/>
      <c r="F13" s="1"/>
      <c r="G13" s="1"/>
      <c r="H13" s="1"/>
      <c r="I13" s="1"/>
      <c r="J13" s="1"/>
    </row>
    <row r="14" spans="1:10" ht="12.75">
      <c r="A14" s="12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7" t="s">
        <v>57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1" t="s">
        <v>58</v>
      </c>
      <c r="B17" s="1"/>
      <c r="C17" s="1" t="s">
        <v>59</v>
      </c>
      <c r="D17" s="1"/>
      <c r="E17" s="1"/>
      <c r="F17" s="1"/>
      <c r="G17" s="1"/>
      <c r="H17" s="1"/>
      <c r="I17" s="1"/>
      <c r="J17" s="1"/>
    </row>
    <row r="18" spans="1:10" ht="12.75">
      <c r="A18" s="11" t="s">
        <v>60</v>
      </c>
      <c r="B18" s="1"/>
      <c r="C18" s="1" t="s">
        <v>61</v>
      </c>
      <c r="D18" s="1"/>
      <c r="E18" s="1"/>
      <c r="F18" s="1"/>
      <c r="G18" s="1"/>
      <c r="H18" s="1"/>
      <c r="I18" s="1"/>
      <c r="J18" s="1"/>
    </row>
    <row r="19" spans="1:10" ht="12.75">
      <c r="A19" s="11" t="s">
        <v>62</v>
      </c>
      <c r="B19" s="1"/>
      <c r="C19" s="1" t="s">
        <v>63</v>
      </c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7" t="s">
        <v>64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65</v>
      </c>
      <c r="B23" s="1"/>
      <c r="C23" s="1"/>
      <c r="D23" s="1"/>
      <c r="E23" s="1"/>
      <c r="F23" s="1"/>
      <c r="G23" s="14" t="s">
        <v>17</v>
      </c>
      <c r="H23" s="1">
        <f>(-H4*COS(J5)*(D7+F5)-H6*F7*COS(J7))/(D4/2+F4+D7+F5)</f>
        <v>-14.814814814814817</v>
      </c>
      <c r="I23" s="1"/>
      <c r="J23" s="1"/>
    </row>
    <row r="24" spans="1:10" ht="12.75">
      <c r="A24" s="1"/>
      <c r="B24" s="1"/>
      <c r="C24" s="1"/>
      <c r="D24" s="1"/>
      <c r="E24" s="1"/>
      <c r="F24" s="1"/>
      <c r="G24" s="14"/>
      <c r="H24" s="1"/>
      <c r="I24" s="1"/>
      <c r="J24" s="1"/>
    </row>
    <row r="25" spans="1:10" ht="12.75">
      <c r="A25" s="1" t="s">
        <v>66</v>
      </c>
      <c r="B25" s="1"/>
      <c r="C25" s="1"/>
      <c r="D25" s="1"/>
      <c r="E25" s="1"/>
      <c r="F25" s="1"/>
      <c r="G25" s="14" t="s">
        <v>67</v>
      </c>
      <c r="H25" s="1">
        <f>(-H4*SIN(J5)*(D7+F5)+H5*(D5+F4+D7+F5))/(D4/2+F4+D7+F5)</f>
        <v>-10.157639200816321</v>
      </c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7" t="s">
        <v>68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 t="s">
        <v>69</v>
      </c>
      <c r="B29" s="1"/>
      <c r="C29" s="1"/>
      <c r="D29" s="1"/>
      <c r="E29" s="1"/>
      <c r="F29" s="1"/>
      <c r="G29" s="14" t="s">
        <v>14</v>
      </c>
      <c r="H29" s="1">
        <f>-H4*COS(J5)-H23</f>
        <v>-5.185185185185187</v>
      </c>
      <c r="I29" s="1"/>
      <c r="J29" s="1"/>
    </row>
    <row r="30" spans="1:10" ht="12.75">
      <c r="A30" s="1"/>
      <c r="B30" s="1"/>
      <c r="C30" s="1"/>
      <c r="D30" s="1"/>
      <c r="E30" s="1"/>
      <c r="F30" s="1"/>
      <c r="G30" s="14"/>
      <c r="H30" s="1"/>
      <c r="I30" s="1"/>
      <c r="J30" s="1"/>
    </row>
    <row r="31" spans="1:10" ht="12.75">
      <c r="A31" s="1" t="s">
        <v>70</v>
      </c>
      <c r="B31" s="1"/>
      <c r="C31" s="1"/>
      <c r="D31" s="1"/>
      <c r="E31" s="1"/>
      <c r="F31" s="1"/>
      <c r="G31" s="14" t="s">
        <v>71</v>
      </c>
      <c r="H31" s="1">
        <f>-H4*SIN(J5)-H25+H5</f>
        <v>-14.483376950561222</v>
      </c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8" t="s">
        <v>72</v>
      </c>
      <c r="B33" s="18" t="s">
        <v>73</v>
      </c>
      <c r="C33" s="18"/>
      <c r="D33" s="18"/>
      <c r="E33" s="18"/>
      <c r="F33" s="18"/>
      <c r="G33" s="18"/>
      <c r="H33" s="18"/>
      <c r="I33" s="18"/>
      <c r="J33" s="18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1" t="s">
        <v>62</v>
      </c>
      <c r="B35" s="1"/>
      <c r="C35" s="1" t="s">
        <v>74</v>
      </c>
      <c r="D35" s="1"/>
      <c r="E35" s="1"/>
      <c r="F35" s="1"/>
      <c r="G35" s="1"/>
      <c r="H35" s="19" t="s">
        <v>75</v>
      </c>
      <c r="I35" s="20">
        <f>H4*COS(J5)*(F4+D6+D4/2)+H23*D6+H29*(F5+D7+F4+D6+D4/2)-H6*F6*COS(J7)</f>
        <v>0</v>
      </c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L34" sqref="L34"/>
    </sheetView>
  </sheetViews>
  <sheetFormatPr defaultColWidth="9.140625" defaultRowHeight="12.75"/>
  <cols>
    <col min="2" max="2" width="12.421875" style="0" bestFit="1" customWidth="1"/>
  </cols>
  <sheetData>
    <row r="1" spans="1:10" ht="12.75">
      <c r="A1" s="6" t="s">
        <v>38</v>
      </c>
      <c r="B1" s="6" t="s">
        <v>77</v>
      </c>
      <c r="C1" s="6"/>
      <c r="D1" s="6"/>
      <c r="E1" s="6"/>
      <c r="F1" s="6"/>
      <c r="G1" s="6"/>
      <c r="H1" s="6"/>
      <c r="I1" s="6"/>
      <c r="J1" s="6"/>
    </row>
    <row r="2" spans="1:10" ht="12.75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</row>
    <row r="3" spans="1:12" ht="12.75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L3" s="21"/>
    </row>
    <row r="4" spans="1:10" ht="12.75">
      <c r="A4" s="14" t="s">
        <v>0</v>
      </c>
      <c r="B4" s="1"/>
      <c r="C4" s="14" t="s">
        <v>40</v>
      </c>
      <c r="D4" s="1">
        <v>2</v>
      </c>
      <c r="E4" s="14" t="s">
        <v>51</v>
      </c>
      <c r="F4" s="1">
        <v>2</v>
      </c>
      <c r="G4" s="15" t="s">
        <v>43</v>
      </c>
      <c r="H4" s="1">
        <v>30</v>
      </c>
      <c r="I4" s="14" t="s">
        <v>78</v>
      </c>
      <c r="J4" s="1">
        <v>5</v>
      </c>
    </row>
    <row r="5" spans="1:10" ht="12.75">
      <c r="A5" s="1"/>
      <c r="B5" s="1"/>
      <c r="C5" s="14" t="s">
        <v>44</v>
      </c>
      <c r="D5" s="1">
        <v>2</v>
      </c>
      <c r="E5" s="14" t="s">
        <v>79</v>
      </c>
      <c r="F5" s="2">
        <f>($D$5+$D$6)*TAN($H$5)</f>
        <v>2.309401076758503</v>
      </c>
      <c r="G5" s="16" t="s">
        <v>13</v>
      </c>
      <c r="H5" s="2">
        <f>$H$4*PI()/180</f>
        <v>0.5235987755982988</v>
      </c>
      <c r="I5" s="14" t="s">
        <v>80</v>
      </c>
      <c r="J5" s="1">
        <v>10</v>
      </c>
    </row>
    <row r="6" spans="1:10" ht="12.75">
      <c r="A6" s="1"/>
      <c r="B6" s="1"/>
      <c r="C6" s="14" t="s">
        <v>47</v>
      </c>
      <c r="D6" s="1">
        <v>2</v>
      </c>
      <c r="E6" s="14" t="s">
        <v>81</v>
      </c>
      <c r="F6" s="1">
        <v>2</v>
      </c>
      <c r="G6" s="14" t="s">
        <v>82</v>
      </c>
      <c r="H6" s="1">
        <v>20</v>
      </c>
      <c r="I6" s="14" t="s">
        <v>83</v>
      </c>
      <c r="J6" s="1">
        <v>8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12.75">
      <c r="A8" s="17" t="s">
        <v>84</v>
      </c>
      <c r="B8" s="18"/>
      <c r="C8" s="18"/>
      <c r="D8" s="18"/>
      <c r="E8" s="18"/>
      <c r="F8" s="18"/>
      <c r="G8" s="18"/>
      <c r="H8" s="18"/>
      <c r="I8" s="18"/>
      <c r="J8" s="18"/>
      <c r="L8" s="2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4" t="s">
        <v>28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2" t="s">
        <v>33</v>
      </c>
      <c r="B12" s="1" t="s">
        <v>85</v>
      </c>
      <c r="C12" s="1"/>
      <c r="D12" s="1"/>
      <c r="E12" s="1"/>
      <c r="F12" s="1"/>
      <c r="G12" s="22"/>
      <c r="H12" s="1"/>
      <c r="I12" s="1"/>
      <c r="J12" s="1"/>
    </row>
    <row r="13" spans="1:10" ht="12.75">
      <c r="A13" s="12" t="s">
        <v>34</v>
      </c>
      <c r="B13" s="1" t="s">
        <v>86</v>
      </c>
      <c r="C13" s="1"/>
      <c r="D13" s="1"/>
      <c r="E13" s="1"/>
      <c r="F13" s="1"/>
      <c r="G13" s="22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4" ht="12.75">
      <c r="A15" s="17" t="s">
        <v>57</v>
      </c>
      <c r="B15" s="18"/>
      <c r="C15" s="18"/>
      <c r="D15" s="18"/>
      <c r="E15" s="18"/>
      <c r="F15" s="18"/>
      <c r="G15" s="18"/>
      <c r="H15" s="18"/>
      <c r="I15" s="18"/>
      <c r="J15" s="18"/>
      <c r="N15" s="2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1" t="s">
        <v>87</v>
      </c>
      <c r="B17" s="1" t="s">
        <v>88</v>
      </c>
      <c r="C17" s="1"/>
      <c r="D17" s="1"/>
      <c r="E17" s="1"/>
      <c r="F17" s="1"/>
      <c r="G17" s="22"/>
      <c r="H17" s="1"/>
      <c r="I17" s="1"/>
      <c r="J17" s="1"/>
    </row>
    <row r="18" spans="1:10" ht="12.75">
      <c r="A18" s="11"/>
      <c r="B18" s="1"/>
      <c r="C18" s="1"/>
      <c r="D18" s="1"/>
      <c r="E18" s="1"/>
      <c r="F18" s="1"/>
      <c r="G18" s="22"/>
      <c r="H18" s="1"/>
      <c r="I18" s="1"/>
      <c r="J18" s="1"/>
    </row>
    <row r="19" spans="1:10" ht="12.75">
      <c r="A19" s="17" t="s">
        <v>89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4" t="s">
        <v>28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2" t="s">
        <v>33</v>
      </c>
      <c r="B23" s="1" t="s">
        <v>90</v>
      </c>
      <c r="C23" s="1"/>
      <c r="D23" s="1"/>
      <c r="E23" s="1"/>
      <c r="F23" s="1"/>
      <c r="G23" s="22"/>
      <c r="H23" s="1"/>
      <c r="I23" s="1"/>
      <c r="J23" s="1"/>
    </row>
    <row r="24" spans="1:10" ht="12.75">
      <c r="A24" s="12" t="s">
        <v>34</v>
      </c>
      <c r="B24" s="1" t="s">
        <v>91</v>
      </c>
      <c r="C24" s="1"/>
      <c r="D24" s="1"/>
      <c r="E24" s="1"/>
      <c r="F24" s="1"/>
      <c r="G24" s="22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7" t="s">
        <v>57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1" t="s">
        <v>92</v>
      </c>
      <c r="B28" s="1" t="s">
        <v>93</v>
      </c>
      <c r="C28" s="1"/>
      <c r="D28" s="1"/>
      <c r="E28" s="1"/>
      <c r="F28" s="1"/>
      <c r="G28" s="22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8" t="s">
        <v>94</v>
      </c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23">
        <v>1</v>
      </c>
      <c r="B32" s="1" t="s">
        <v>95</v>
      </c>
      <c r="C32" s="1"/>
      <c r="D32" s="1"/>
      <c r="E32" s="1"/>
      <c r="F32" s="1"/>
      <c r="G32" s="1"/>
      <c r="H32" s="1"/>
      <c r="I32" s="1"/>
      <c r="J32" s="1"/>
    </row>
    <row r="33" spans="1:10" ht="12.75">
      <c r="A33" s="23">
        <v>2</v>
      </c>
      <c r="B33" s="1" t="s">
        <v>96</v>
      </c>
      <c r="C33" s="1"/>
      <c r="D33" s="1"/>
      <c r="E33" s="1"/>
      <c r="F33" s="1"/>
      <c r="G33" s="1"/>
      <c r="H33" s="1"/>
      <c r="I33" s="1"/>
      <c r="J33" s="1"/>
    </row>
    <row r="34" spans="1:10" ht="12.75">
      <c r="A34" s="23">
        <v>3</v>
      </c>
      <c r="B34" s="1" t="s">
        <v>97</v>
      </c>
      <c r="C34" s="1"/>
      <c r="D34" s="1"/>
      <c r="E34" s="1"/>
      <c r="F34" s="1"/>
      <c r="G34" s="1"/>
      <c r="H34" s="1"/>
      <c r="I34" s="1"/>
      <c r="J34" s="1"/>
    </row>
    <row r="35" spans="1:10" ht="12.75">
      <c r="A35" s="23">
        <v>4</v>
      </c>
      <c r="B35" s="1" t="s">
        <v>90</v>
      </c>
      <c r="C35" s="1"/>
      <c r="D35" s="1"/>
      <c r="E35" s="1"/>
      <c r="F35" s="1"/>
      <c r="G35" s="1"/>
      <c r="H35" s="1"/>
      <c r="I35" s="1"/>
      <c r="J35" s="1"/>
    </row>
    <row r="36" spans="1:10" ht="12.75">
      <c r="A36" s="23">
        <v>5</v>
      </c>
      <c r="B36" s="1" t="s">
        <v>91</v>
      </c>
      <c r="C36" s="1"/>
      <c r="D36" s="1"/>
      <c r="E36" s="1"/>
      <c r="F36" s="1"/>
      <c r="G36" s="1"/>
      <c r="H36" s="1"/>
      <c r="I36" s="1"/>
      <c r="J36" s="1"/>
    </row>
    <row r="37" spans="1:10" ht="12.75">
      <c r="A37" s="23">
        <v>6</v>
      </c>
      <c r="B37" s="1" t="s">
        <v>93</v>
      </c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8" t="s">
        <v>98</v>
      </c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 t="s">
        <v>99</v>
      </c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 t="s">
        <v>100</v>
      </c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23">
        <v>3</v>
      </c>
      <c r="B44" s="1" t="s">
        <v>101</v>
      </c>
      <c r="C44" s="1"/>
      <c r="D44" s="1"/>
      <c r="E44" s="1"/>
      <c r="F44" s="1"/>
      <c r="G44" s="1"/>
      <c r="H44" s="1"/>
      <c r="I44" s="1"/>
      <c r="J44" s="1"/>
    </row>
    <row r="45" spans="1:10" ht="12.75">
      <c r="A45" s="23">
        <v>6</v>
      </c>
      <c r="B45" s="1" t="s">
        <v>102</v>
      </c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8" t="s">
        <v>103</v>
      </c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 t="s">
        <v>104</v>
      </c>
      <c r="B49" s="1"/>
      <c r="C49" s="1"/>
      <c r="D49" s="1"/>
      <c r="E49" s="1"/>
      <c r="F49" s="1"/>
      <c r="G49" s="1"/>
      <c r="H49" s="1"/>
      <c r="I49" s="14" t="s">
        <v>17</v>
      </c>
      <c r="J49" s="1">
        <f>J5*F6/F5</f>
        <v>8.660254037844387</v>
      </c>
    </row>
    <row r="50" spans="1:10" ht="12.75">
      <c r="A50" s="1"/>
      <c r="B50" s="1"/>
      <c r="C50" s="1"/>
      <c r="D50" s="1"/>
      <c r="E50" s="1"/>
      <c r="F50" s="1"/>
      <c r="G50" s="1"/>
      <c r="H50" s="1"/>
      <c r="I50" s="14"/>
      <c r="J50" s="1"/>
    </row>
    <row r="51" spans="1:10" ht="12.75">
      <c r="A51" s="1" t="s">
        <v>105</v>
      </c>
      <c r="B51" s="1"/>
      <c r="C51" s="1"/>
      <c r="D51" s="1"/>
      <c r="E51" s="1"/>
      <c r="F51" s="1"/>
      <c r="G51" s="1"/>
      <c r="H51" s="1"/>
      <c r="I51" s="14" t="s">
        <v>18</v>
      </c>
      <c r="J51" s="1">
        <f>(J4*(2*D5)/COS(H5)+H6*F4*(D4+D5+D6+F4/2)-J6-J5*(F5-F6))/(D4+D5+D6+F4)</f>
        <v>36.5</v>
      </c>
    </row>
    <row r="52" spans="1:10" ht="12.75">
      <c r="A52" s="1"/>
      <c r="B52" s="1"/>
      <c r="C52" s="1"/>
      <c r="D52" s="1"/>
      <c r="E52" s="1"/>
      <c r="F52" s="1"/>
      <c r="G52" s="1"/>
      <c r="H52" s="1"/>
      <c r="I52" s="14"/>
      <c r="J52" s="1"/>
    </row>
    <row r="53" spans="1:10" ht="12.75">
      <c r="A53" s="18" t="s">
        <v>106</v>
      </c>
      <c r="B53" s="18"/>
      <c r="C53" s="18"/>
      <c r="D53" s="18"/>
      <c r="E53" s="18"/>
      <c r="F53" s="18"/>
      <c r="G53" s="18"/>
      <c r="H53" s="18"/>
      <c r="I53" s="17"/>
      <c r="J53" s="18"/>
    </row>
    <row r="54" spans="1:10" ht="12.75">
      <c r="A54" s="1"/>
      <c r="B54" s="1"/>
      <c r="C54" s="1"/>
      <c r="D54" s="1"/>
      <c r="E54" s="1"/>
      <c r="F54" s="1"/>
      <c r="G54" s="1"/>
      <c r="H54" s="1"/>
      <c r="I54" s="14"/>
      <c r="J54" s="1"/>
    </row>
    <row r="55" spans="1:10" ht="12.75">
      <c r="A55" s="1" t="s">
        <v>99</v>
      </c>
      <c r="B55" s="1"/>
      <c r="C55" s="1"/>
      <c r="D55" s="1"/>
      <c r="E55" s="1"/>
      <c r="F55" s="1"/>
      <c r="G55" s="1"/>
      <c r="H55" s="1"/>
      <c r="I55" s="14" t="s">
        <v>107</v>
      </c>
      <c r="J55" s="1">
        <f>J49-J5</f>
        <v>-1.3397459621556127</v>
      </c>
    </row>
    <row r="56" spans="1:10" ht="12.75">
      <c r="A56" s="1"/>
      <c r="B56" s="1"/>
      <c r="C56" s="1"/>
      <c r="D56" s="1"/>
      <c r="E56" s="1"/>
      <c r="F56" s="1"/>
      <c r="G56" s="1"/>
      <c r="H56" s="1"/>
      <c r="I56" s="14"/>
      <c r="J56" s="1"/>
    </row>
    <row r="57" spans="1:10" ht="12.75">
      <c r="A57" s="1" t="s">
        <v>100</v>
      </c>
      <c r="B57" s="1"/>
      <c r="C57" s="1"/>
      <c r="D57" s="1"/>
      <c r="E57" s="1"/>
      <c r="F57" s="1"/>
      <c r="G57" s="1"/>
      <c r="H57" s="1"/>
      <c r="I57" s="14" t="s">
        <v>108</v>
      </c>
      <c r="J57" s="1">
        <f>J51</f>
        <v>36.5</v>
      </c>
    </row>
    <row r="58" spans="1:10" ht="12.75">
      <c r="A58" s="1"/>
      <c r="B58" s="1"/>
      <c r="C58" s="1"/>
      <c r="D58" s="1"/>
      <c r="E58" s="1"/>
      <c r="F58" s="1"/>
      <c r="G58" s="1"/>
      <c r="H58" s="1"/>
      <c r="I58" s="14"/>
      <c r="J58" s="1"/>
    </row>
    <row r="59" spans="1:10" ht="12.75">
      <c r="A59" s="1" t="s">
        <v>109</v>
      </c>
      <c r="B59" s="1"/>
      <c r="C59" s="1"/>
      <c r="D59" s="1"/>
      <c r="E59" s="1"/>
      <c r="F59" s="1"/>
      <c r="G59" s="1"/>
      <c r="H59" s="1"/>
      <c r="I59" s="14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4" t="s">
        <v>14</v>
      </c>
      <c r="J60" s="1">
        <f>-J4/SIN(H5)-J55</f>
        <v>-8.660254037844389</v>
      </c>
    </row>
    <row r="61" spans="1:10" ht="12.75">
      <c r="A61" s="1" t="s">
        <v>110</v>
      </c>
      <c r="B61" s="1"/>
      <c r="C61" s="1"/>
      <c r="D61" s="1"/>
      <c r="E61" s="1"/>
      <c r="F61" s="1"/>
      <c r="G61" s="1"/>
      <c r="H61" s="1"/>
      <c r="I61" s="14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4" t="s">
        <v>15</v>
      </c>
      <c r="J62" s="1">
        <f>J4/COS(H5)-J57+H6*F4</f>
        <v>9.273502691896258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7" t="s">
        <v>111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1" t="s">
        <v>112</v>
      </c>
      <c r="B66" s="1" t="s">
        <v>113</v>
      </c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1" t="s">
        <v>114</v>
      </c>
      <c r="B68" s="24">
        <f>J6-J4*2*D5/COS(H5)-H6*D5*(D4+D5+D6+F4/2)+J51*(D4+D5+D6+F4)+J5*(F5-F6)</f>
        <v>1.0658141036401503E-14</v>
      </c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F39" sqref="F39"/>
    </sheetView>
  </sheetViews>
  <sheetFormatPr defaultColWidth="9.140625" defaultRowHeight="12.75"/>
  <sheetData>
    <row r="1" spans="1:12" ht="12.75">
      <c r="A1" s="6" t="s">
        <v>30</v>
      </c>
      <c r="B1" s="6" t="s">
        <v>27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1" t="s">
        <v>0</v>
      </c>
      <c r="B4" s="1"/>
      <c r="C4" s="1" t="s">
        <v>2</v>
      </c>
      <c r="D4" s="2">
        <v>30</v>
      </c>
      <c r="E4" s="1" t="s">
        <v>1</v>
      </c>
      <c r="F4" s="2">
        <v>5</v>
      </c>
      <c r="G4" s="1" t="s">
        <v>7</v>
      </c>
      <c r="H4" s="2">
        <v>10</v>
      </c>
      <c r="I4" s="1"/>
      <c r="J4" s="1"/>
      <c r="K4" s="1"/>
      <c r="L4" s="1"/>
    </row>
    <row r="5" spans="1:12" ht="12.75">
      <c r="A5" s="1"/>
      <c r="B5" s="1"/>
      <c r="C5" s="1" t="s">
        <v>3</v>
      </c>
      <c r="D5" s="2">
        <v>10</v>
      </c>
      <c r="E5" s="7" t="s">
        <v>12</v>
      </c>
      <c r="F5" s="2">
        <v>30</v>
      </c>
      <c r="G5" s="1" t="s">
        <v>13</v>
      </c>
      <c r="H5" s="1">
        <f>$F$5*PI()/180</f>
        <v>0.5235987755982988</v>
      </c>
      <c r="I5" s="1"/>
      <c r="J5" s="1"/>
      <c r="K5" s="1"/>
      <c r="L5" s="1"/>
    </row>
    <row r="6" spans="1:12" ht="12.75">
      <c r="A6" s="10" t="s">
        <v>29</v>
      </c>
      <c r="B6" s="4"/>
      <c r="C6" s="4"/>
      <c r="D6" s="4"/>
      <c r="E6" s="4"/>
      <c r="F6" s="4"/>
      <c r="G6" s="4"/>
      <c r="H6" s="4"/>
      <c r="I6" s="1"/>
      <c r="J6" s="1"/>
      <c r="K6" s="1"/>
      <c r="L6" s="1"/>
    </row>
    <row r="7" spans="1:12" ht="12.75">
      <c r="A7" s="1" t="s">
        <v>28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2" t="s">
        <v>33</v>
      </c>
      <c r="B9" s="1" t="s">
        <v>6</v>
      </c>
      <c r="C9" s="1"/>
      <c r="D9" s="1"/>
      <c r="E9" s="1"/>
      <c r="F9" s="1"/>
      <c r="G9" s="10" t="s">
        <v>14</v>
      </c>
      <c r="H9" s="1">
        <f>-$F$4*COS($H$5)-$H$4*$D$5</f>
        <v>-104.3301270189222</v>
      </c>
      <c r="I9" s="1"/>
      <c r="J9" s="1"/>
      <c r="K9" s="1"/>
      <c r="L9" s="1"/>
    </row>
    <row r="10" spans="1:12" ht="12.75">
      <c r="A10" s="12" t="s">
        <v>34</v>
      </c>
      <c r="B10" s="1" t="s">
        <v>5</v>
      </c>
      <c r="C10" s="1"/>
      <c r="D10" s="1"/>
      <c r="E10" s="1"/>
      <c r="F10" s="1"/>
      <c r="G10" s="10" t="s">
        <v>15</v>
      </c>
      <c r="H10" s="1">
        <f>$F$4*SIN($H$5)</f>
        <v>2.4999999999999996</v>
      </c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1" t="s">
        <v>35</v>
      </c>
      <c r="B14" s="1" t="s">
        <v>10</v>
      </c>
      <c r="C14" s="1"/>
      <c r="D14" s="1"/>
      <c r="E14" s="1"/>
      <c r="F14" s="1"/>
      <c r="G14" s="10" t="s">
        <v>16</v>
      </c>
      <c r="H14" s="1">
        <f>$F$4*SIN($H$5)*$D$4-$H$4*$D$5*$D$5/2</f>
        <v>-425</v>
      </c>
      <c r="I14" s="1"/>
      <c r="J14" s="1"/>
      <c r="K14" s="1"/>
      <c r="L14" s="1"/>
    </row>
    <row r="15" spans="1:12" ht="12.75">
      <c r="A15" s="11" t="s">
        <v>36</v>
      </c>
      <c r="B15" s="1" t="s">
        <v>21</v>
      </c>
      <c r="C15" s="1"/>
      <c r="D15" s="1"/>
      <c r="E15" s="1"/>
      <c r="F15" s="1"/>
      <c r="G15" s="10" t="s">
        <v>16</v>
      </c>
      <c r="H15" s="1">
        <f>$H$10*$D$4+$H$9*$D$5+$F$4*COS($H$5)*$D$5+$H$4*$D$5*$D$5/2</f>
        <v>-425</v>
      </c>
      <c r="I15" s="1"/>
      <c r="J15" s="1"/>
      <c r="K15" s="1"/>
      <c r="L15" s="1"/>
    </row>
    <row r="16" spans="1:12" ht="12.75">
      <c r="A16" s="10" t="s">
        <v>19</v>
      </c>
      <c r="B16" s="3"/>
      <c r="C16" s="3"/>
      <c r="D16" s="3"/>
      <c r="E16" s="3"/>
      <c r="F16" s="3"/>
      <c r="G16" s="3"/>
      <c r="H16" s="3"/>
      <c r="I16" s="1"/>
      <c r="J16" s="1"/>
      <c r="K16" s="1"/>
      <c r="L16" s="1"/>
    </row>
    <row r="17" spans="1:12" ht="12.7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2" t="s">
        <v>33</v>
      </c>
      <c r="B19" s="1" t="s">
        <v>8</v>
      </c>
      <c r="C19" s="1"/>
      <c r="D19" s="1"/>
      <c r="E19" s="1"/>
      <c r="F19" s="1"/>
      <c r="G19" s="10" t="s">
        <v>17</v>
      </c>
      <c r="H19" s="1">
        <f>-$F$4*COS($H$5)-$H$4*$D$5</f>
        <v>-104.3301270189222</v>
      </c>
      <c r="I19" s="1"/>
      <c r="J19" s="1"/>
      <c r="K19" s="1"/>
      <c r="L19" s="1"/>
    </row>
    <row r="20" spans="1:12" ht="12.75">
      <c r="A20" s="12" t="s">
        <v>34</v>
      </c>
      <c r="B20" s="1" t="s">
        <v>9</v>
      </c>
      <c r="C20" s="1"/>
      <c r="D20" s="1"/>
      <c r="E20" s="1"/>
      <c r="F20" s="1"/>
      <c r="G20" s="10" t="s">
        <v>18</v>
      </c>
      <c r="H20" s="1">
        <f>$F$4*SIN($H$5)</f>
        <v>2.4999999999999996</v>
      </c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1" t="s">
        <v>36</v>
      </c>
      <c r="B24" s="1" t="s">
        <v>22</v>
      </c>
      <c r="C24" s="1"/>
      <c r="D24" s="1"/>
      <c r="E24" s="1"/>
      <c r="F24" s="1"/>
      <c r="G24" s="10" t="s">
        <v>16</v>
      </c>
      <c r="H24" s="1">
        <f>$F$4*COS($H$5)*$D$5+$H$4*$D$5*$D$5/2</f>
        <v>543.3012701892219</v>
      </c>
      <c r="I24" s="1"/>
      <c r="J24" s="1"/>
      <c r="K24" s="1"/>
      <c r="L24" s="1"/>
    </row>
    <row r="25" spans="1:12" ht="12.75">
      <c r="A25" s="13" t="s">
        <v>37</v>
      </c>
      <c r="B25" s="1" t="s">
        <v>23</v>
      </c>
      <c r="C25" s="1"/>
      <c r="D25" s="1"/>
      <c r="E25" s="1"/>
      <c r="F25" s="1"/>
      <c r="G25" s="10" t="s">
        <v>16</v>
      </c>
      <c r="H25" s="1">
        <f>-$H$20*$D$4-$H$19*$D$5+$F$4*SIN($H$5)*$D$4-$H$4*$D$5*$D$5/2</f>
        <v>543.3012701892219</v>
      </c>
      <c r="I25" s="1"/>
      <c r="J25" s="1"/>
      <c r="K25" s="1"/>
      <c r="L25" s="1"/>
    </row>
    <row r="26" spans="1:12" ht="12.75">
      <c r="A26" s="10" t="s">
        <v>20</v>
      </c>
      <c r="B26" s="3"/>
      <c r="C26" s="3"/>
      <c r="D26" s="3"/>
      <c r="E26" s="3"/>
      <c r="F26" s="3"/>
      <c r="G26" s="3"/>
      <c r="H26" s="3"/>
      <c r="I26" s="1"/>
      <c r="J26" s="1"/>
      <c r="K26" s="1"/>
      <c r="L26" s="1"/>
    </row>
    <row r="27" spans="1:12" ht="12.75">
      <c r="A27" s="1" t="s">
        <v>28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2" t="s">
        <v>33</v>
      </c>
      <c r="B29" s="5" t="s">
        <v>11</v>
      </c>
      <c r="C29" s="1"/>
      <c r="D29" s="1"/>
      <c r="E29" s="1"/>
      <c r="F29" s="1"/>
      <c r="G29" s="10" t="s">
        <v>17</v>
      </c>
      <c r="H29" s="1">
        <f>$F$4*COS($H$5)+$H$4*$D$5</f>
        <v>104.3301270189222</v>
      </c>
      <c r="I29" s="1"/>
      <c r="J29" s="1"/>
      <c r="K29" s="1"/>
      <c r="L29" s="1"/>
    </row>
    <row r="30" spans="1:12" ht="12.75">
      <c r="A30" s="12" t="s">
        <v>34</v>
      </c>
      <c r="B30" s="1" t="s">
        <v>5</v>
      </c>
      <c r="C30" s="1"/>
      <c r="D30" s="1"/>
      <c r="E30" s="1"/>
      <c r="F30" s="1"/>
      <c r="G30" s="10" t="s">
        <v>15</v>
      </c>
      <c r="H30" s="1">
        <f>$F$4*SIN($H$5)</f>
        <v>2.4999999999999996</v>
      </c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3" t="s">
        <v>35</v>
      </c>
      <c r="B34" s="1" t="s">
        <v>24</v>
      </c>
      <c r="C34" s="1"/>
      <c r="D34" s="1"/>
      <c r="E34" s="1"/>
      <c r="F34" s="1"/>
      <c r="G34" s="10" t="s">
        <v>16</v>
      </c>
      <c r="H34" s="1">
        <f>$F$4*SIN($H$5)*$D$4-$H$4*$D$5*$D$5/2+$H$29*$D$5</f>
        <v>618.3012701892219</v>
      </c>
      <c r="I34" s="1"/>
      <c r="J34" s="1"/>
      <c r="K34" s="1"/>
      <c r="L34" s="1"/>
    </row>
    <row r="35" spans="1:12" ht="12.75">
      <c r="A35" s="11" t="s">
        <v>36</v>
      </c>
      <c r="B35" s="1" t="s">
        <v>25</v>
      </c>
      <c r="C35" s="1"/>
      <c r="D35" s="1"/>
      <c r="E35" s="1"/>
      <c r="F35" s="1"/>
      <c r="G35" s="10" t="s">
        <v>16</v>
      </c>
      <c r="H35" s="1">
        <f>$F$4*COS($H$5)*$D$5+$H$4*$D$5*$D$5/2+$H$30*$D$4</f>
        <v>618.3012701892219</v>
      </c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3" ht="12.75">
      <c r="A37" s="9" t="s">
        <v>26</v>
      </c>
      <c r="B37" s="3"/>
      <c r="C37" s="3"/>
    </row>
    <row r="38" spans="1:3" ht="12.75">
      <c r="A38" s="8">
        <f>H14-H15</f>
        <v>0</v>
      </c>
      <c r="B38" s="8">
        <f>H24-H25</f>
        <v>0</v>
      </c>
      <c r="C38" s="8">
        <f>H34-H35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2009-11-26T17:31:47Z</dcterms:modified>
  <cp:category/>
  <cp:version/>
  <cp:contentType/>
  <cp:contentStatus/>
</cp:coreProperties>
</file>